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отччетнасайт\"/>
    </mc:Choice>
  </mc:AlternateContent>
  <bookViews>
    <workbookView xWindow="0" yWindow="0" windowWidth="20610" windowHeight="9315"/>
  </bookViews>
  <sheets>
    <sheet name="Страницы  с 1 по 5" sheetId="1" r:id="rId1"/>
  </sheets>
  <calcPr calcId="162913"/>
</workbook>
</file>

<file path=xl/calcChain.xml><?xml version="1.0" encoding="utf-8"?>
<calcChain xmlns="http://schemas.openxmlformats.org/spreadsheetml/2006/main">
  <c r="I165" i="1" l="1"/>
  <c r="H165" i="1"/>
  <c r="I175" i="1"/>
  <c r="H175" i="1"/>
  <c r="I163" i="1"/>
  <c r="I162" i="1"/>
  <c r="H163" i="1" l="1"/>
  <c r="H162" i="1"/>
  <c r="I177" i="1" l="1"/>
  <c r="H177" i="1"/>
  <c r="H84" i="1"/>
  <c r="L80" i="1"/>
  <c r="I168" i="1" l="1"/>
  <c r="I173" i="1"/>
  <c r="I32" i="1"/>
  <c r="H32" i="1"/>
  <c r="L12" i="1" l="1"/>
  <c r="I160" i="1"/>
  <c r="H160" i="1"/>
  <c r="I158" i="1"/>
  <c r="H158" i="1"/>
  <c r="I157" i="1"/>
  <c r="H157" i="1"/>
  <c r="H168" i="1"/>
  <c r="H67" i="1" l="1"/>
  <c r="I67" i="1"/>
  <c r="L67" i="1" s="1"/>
  <c r="L66" i="1"/>
  <c r="L65" i="1"/>
  <c r="I47" i="1" l="1"/>
  <c r="L45" i="1"/>
  <c r="I174" i="1"/>
  <c r="H174" i="1"/>
  <c r="H47" i="1"/>
  <c r="H173" i="1" l="1"/>
  <c r="L105" i="1" l="1"/>
  <c r="L109" i="1"/>
  <c r="I38" i="1" l="1"/>
  <c r="I161" i="1"/>
  <c r="H161" i="1"/>
  <c r="L145" i="1" l="1"/>
  <c r="L148" i="1"/>
  <c r="L143" i="1"/>
  <c r="L142" i="1"/>
  <c r="I169" i="1"/>
  <c r="H169" i="1"/>
  <c r="I120" i="1"/>
  <c r="L119" i="1"/>
  <c r="H120" i="1"/>
  <c r="I178" i="1" l="1"/>
  <c r="H178" i="1" l="1"/>
  <c r="I76" i="1"/>
  <c r="L97" i="1" l="1"/>
  <c r="I103" i="1"/>
  <c r="H103" i="1"/>
  <c r="L117" i="1" l="1"/>
  <c r="L116" i="1"/>
  <c r="L22" i="1" l="1"/>
  <c r="I134" i="1" l="1"/>
  <c r="H134" i="1"/>
  <c r="L131" i="1"/>
  <c r="L103" i="1" l="1"/>
  <c r="L101" i="1"/>
  <c r="I172" i="1"/>
  <c r="H172" i="1"/>
  <c r="I179" i="1"/>
  <c r="H179" i="1"/>
  <c r="I144" i="1"/>
  <c r="H38" i="1"/>
  <c r="H92" i="1"/>
  <c r="H144" i="1"/>
  <c r="H44" i="1"/>
  <c r="H62" i="1"/>
  <c r="H34" i="1"/>
  <c r="H141" i="1"/>
  <c r="H151" i="1"/>
  <c r="H152" i="1" s="1"/>
  <c r="I44" i="1"/>
  <c r="I53" i="1"/>
  <c r="I92" i="1"/>
  <c r="I141" i="1"/>
  <c r="I146" i="1"/>
  <c r="I57" i="1"/>
  <c r="I55" i="1"/>
  <c r="I62" i="1"/>
  <c r="I149" i="1"/>
  <c r="I151" i="1"/>
  <c r="I34" i="1"/>
  <c r="L37" i="1"/>
  <c r="L38" i="1" s="1"/>
  <c r="L35" i="1"/>
  <c r="I171" i="1"/>
  <c r="I156" i="1"/>
  <c r="I159" i="1"/>
  <c r="I176" i="1"/>
  <c r="I167" i="1"/>
  <c r="I164" i="1"/>
  <c r="I181" i="1"/>
  <c r="I170" i="1"/>
  <c r="H171" i="1"/>
  <c r="H156" i="1"/>
  <c r="H159" i="1"/>
  <c r="H164" i="1"/>
  <c r="H167" i="1"/>
  <c r="H170" i="1"/>
  <c r="H176" i="1"/>
  <c r="H181" i="1"/>
  <c r="H182" i="1"/>
  <c r="L30" i="1"/>
  <c r="L24" i="1"/>
  <c r="L42" i="1"/>
  <c r="L138" i="1"/>
  <c r="L137" i="1"/>
  <c r="L136" i="1"/>
  <c r="L135" i="1"/>
  <c r="L140" i="1"/>
  <c r="L139" i="1"/>
  <c r="L64" i="1"/>
  <c r="L126" i="1"/>
  <c r="L124" i="1"/>
  <c r="L98" i="1"/>
  <c r="L51" i="1"/>
  <c r="H53" i="1"/>
  <c r="L31" i="1"/>
  <c r="L11" i="1"/>
  <c r="L70" i="1"/>
  <c r="I71" i="1"/>
  <c r="H71" i="1"/>
  <c r="L61" i="1"/>
  <c r="L18" i="1"/>
  <c r="L49" i="1"/>
  <c r="L153" i="1"/>
  <c r="L150" i="1"/>
  <c r="L147" i="1"/>
  <c r="L133" i="1"/>
  <c r="L132" i="1"/>
  <c r="L130" i="1"/>
  <c r="L129" i="1"/>
  <c r="L128" i="1"/>
  <c r="L127" i="1"/>
  <c r="L87" i="1"/>
  <c r="L60" i="1"/>
  <c r="L59" i="1"/>
  <c r="L25" i="1"/>
  <c r="L91" i="1"/>
  <c r="L90" i="1"/>
  <c r="L89" i="1"/>
  <c r="L88" i="1"/>
  <c r="L86" i="1"/>
  <c r="L85" i="1"/>
  <c r="L43" i="1"/>
  <c r="L40" i="1"/>
  <c r="H149" i="1"/>
  <c r="H146" i="1"/>
  <c r="L134" i="1"/>
  <c r="L79" i="1"/>
  <c r="H76" i="1"/>
  <c r="L76" i="1" s="1"/>
  <c r="L99" i="1"/>
  <c r="L100" i="1"/>
  <c r="L102" i="1"/>
  <c r="L94" i="1"/>
  <c r="L95" i="1"/>
  <c r="L96" i="1"/>
  <c r="L93" i="1"/>
  <c r="L28" i="1"/>
  <c r="L15" i="1"/>
  <c r="L14" i="1"/>
  <c r="L69" i="1"/>
  <c r="L68" i="1"/>
  <c r="L81" i="1"/>
  <c r="L78" i="1"/>
  <c r="L77" i="1"/>
  <c r="L118" i="1"/>
  <c r="L52" i="1"/>
  <c r="L50" i="1"/>
  <c r="L48" i="1"/>
  <c r="H55" i="1"/>
  <c r="L54" i="1"/>
  <c r="L74" i="1"/>
  <c r="L72" i="1"/>
  <c r="L63" i="1"/>
  <c r="L58" i="1"/>
  <c r="L56" i="1"/>
  <c r="H57" i="1"/>
  <c r="L57" i="1" s="1"/>
  <c r="L75" i="1"/>
  <c r="L73" i="1"/>
  <c r="L125" i="1"/>
  <c r="L123" i="1"/>
  <c r="L122" i="1"/>
  <c r="L121" i="1"/>
  <c r="L115" i="1"/>
  <c r="L114" i="1"/>
  <c r="L111" i="1"/>
  <c r="L110" i="1"/>
  <c r="L108" i="1"/>
  <c r="L107" i="1"/>
  <c r="L106" i="1"/>
  <c r="L104" i="1"/>
  <c r="L46" i="1"/>
  <c r="L41" i="1"/>
  <c r="L39" i="1"/>
  <c r="L33" i="1"/>
  <c r="L29" i="1"/>
  <c r="L27" i="1"/>
  <c r="L26" i="1"/>
  <c r="L23" i="1"/>
  <c r="L21" i="1"/>
  <c r="L17" i="1"/>
  <c r="L16" i="1"/>
  <c r="L13" i="1"/>
  <c r="L10" i="1"/>
  <c r="L9" i="1"/>
  <c r="L8" i="1"/>
  <c r="L7" i="1"/>
  <c r="H36" i="1"/>
  <c r="L36" i="1" s="1"/>
  <c r="I84" i="1"/>
  <c r="H183" i="1" l="1"/>
  <c r="I183" i="1"/>
  <c r="L71" i="1"/>
  <c r="L144" i="1"/>
  <c r="I154" i="1"/>
  <c r="I155" i="1" s="1"/>
  <c r="H154" i="1"/>
  <c r="H155" i="1" s="1"/>
  <c r="L151" i="1"/>
  <c r="L62" i="1"/>
  <c r="L84" i="1"/>
  <c r="L34" i="1"/>
  <c r="L92" i="1"/>
  <c r="L149" i="1"/>
  <c r="L55" i="1"/>
  <c r="L146" i="1"/>
  <c r="L44" i="1"/>
  <c r="L53" i="1"/>
  <c r="L141" i="1"/>
  <c r="L47" i="1"/>
  <c r="L120" i="1"/>
  <c r="L32" i="1"/>
  <c r="L154" i="1" l="1"/>
  <c r="L155" i="1" s="1"/>
</calcChain>
</file>

<file path=xl/sharedStrings.xml><?xml version="1.0" encoding="utf-8"?>
<sst xmlns="http://schemas.openxmlformats.org/spreadsheetml/2006/main" count="275" uniqueCount="202">
  <si>
    <t>Организация</t>
  </si>
  <si>
    <t>№ п/п</t>
  </si>
  <si>
    <t>Счет бюджетного учета</t>
  </si>
  <si>
    <t>Дополнительные колонки</t>
  </si>
  <si>
    <t>Остаток на начало</t>
  </si>
  <si>
    <t>Остаток на конец</t>
  </si>
  <si>
    <t>КБК</t>
  </si>
  <si>
    <t>Счет</t>
  </si>
  <si>
    <t>КОСГУ</t>
  </si>
  <si>
    <t>Валюта</t>
  </si>
  <si>
    <t>Дебет</t>
  </si>
  <si>
    <t>Кредит</t>
  </si>
  <si>
    <t>Дебет</t>
  </si>
  <si>
    <t>Кредит</t>
  </si>
  <si>
    <t>30101049100300130121</t>
  </si>
  <si>
    <t>1 50315000</t>
  </si>
  <si>
    <t>211</t>
  </si>
  <si>
    <t>RUB</t>
  </si>
  <si>
    <t>30101049100300130129</t>
  </si>
  <si>
    <t>1 50315000</t>
  </si>
  <si>
    <t>213</t>
  </si>
  <si>
    <t>RUB</t>
  </si>
  <si>
    <t>30101049100300200122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</si>
  <si>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</si>
  <si>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</si>
  <si>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</si>
  <si>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</si>
  <si>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</si>
  <si>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</si>
  <si>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</si>
  <si>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</si>
  <si>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</si>
  <si>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</si>
  <si>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</si>
  <si>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</si>
  <si>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</si>
  <si>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</si>
  <si>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</si>
  <si>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</si>
  <si>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</si>
  <si>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</si>
  <si>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</si>
  <si>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</si>
  <si>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</si>
  <si>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</si>
  <si>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</si>
  <si>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</si>
  <si>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</si>
  <si>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30101049100300200851</t>
  </si>
  <si>
    <t>1 50315000</t>
  </si>
  <si>
    <t>RUB</t>
  </si>
  <si>
    <t>30101049100300200852</t>
  </si>
  <si>
    <t>1 50315000</t>
  </si>
  <si>
    <t>RUB</t>
  </si>
  <si>
    <t>30101049100300200853</t>
  </si>
  <si>
    <t>1 50315000</t>
  </si>
  <si>
    <t>RUB</t>
  </si>
  <si>
    <t>1 50315000</t>
  </si>
  <si>
    <t>RUB</t>
  </si>
  <si>
    <t>30101119100521000870</t>
  </si>
  <si>
    <t>1 50315000</t>
  </si>
  <si>
    <t>RUB</t>
  </si>
  <si>
    <t>30102039990051180121</t>
  </si>
  <si>
    <t>1 50315000</t>
  </si>
  <si>
    <t>211</t>
  </si>
  <si>
    <t>RUB</t>
  </si>
  <si>
    <t>30102039990051180129</t>
  </si>
  <si>
    <t>1 50315000</t>
  </si>
  <si>
    <t>213</t>
  </si>
  <si>
    <t>RUB</t>
  </si>
  <si>
    <t>1 50315000</t>
  </si>
  <si>
    <t>RUB</t>
  </si>
  <si>
    <t>30103099100723000244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</si>
  <si>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</si>
  <si>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</si>
  <si>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</si>
  <si>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</si>
  <si>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</si>
  <si>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</si>
  <si>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</si>
  <si>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</si>
  <si>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</si>
  <si>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</si>
  <si>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RUB</t>
  </si>
  <si>
    <t>30105039101429101244</t>
  </si>
  <si>
    <t>30105039101429102244</t>
  </si>
  <si>
    <t>30105039101429103244</t>
  </si>
  <si>
    <t>30105039101429104244</t>
  </si>
  <si>
    <t>30108019101629300111</t>
  </si>
  <si>
    <t>1 50315000</t>
  </si>
  <si>
    <t>211</t>
  </si>
  <si>
    <t>RUB</t>
  </si>
  <si>
    <t>30108019101629300112</t>
  </si>
  <si>
    <t>1 50315000</t>
  </si>
  <si>
    <t>RUB</t>
  </si>
  <si>
    <t>30108019101629300119</t>
  </si>
  <si>
    <t>1 50315000</t>
  </si>
  <si>
    <t>RUB</t>
  </si>
  <si>
    <t>30108019101629300244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</si>
  <si>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</si>
  <si>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</si>
  <si>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</si>
  <si>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</si>
  <si>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</si>
  <si>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</si>
  <si>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</si>
  <si>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</si>
  <si>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</si>
  <si>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</si>
  <si>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30108019101629300244</t>
  </si>
  <si>
    <t>1 50315000</t>
  </si>
  <si>
    <t>RUB</t>
  </si>
  <si>
    <t>1 50315000</t>
  </si>
  <si>
    <t>RUB</t>
  </si>
  <si>
    <t>1 50315000</t>
  </si>
  <si>
    <t>RUB</t>
  </si>
  <si>
    <t>30108019101729301111</t>
  </si>
  <si>
    <t>1 50315000</t>
  </si>
  <si>
    <t>211</t>
  </si>
  <si>
    <t>RUB</t>
  </si>
  <si>
    <t>30108019101729301112</t>
  </si>
  <si>
    <t>1 50315000</t>
  </si>
  <si>
    <t>RUB</t>
  </si>
  <si>
    <t>30108019101729301119</t>
  </si>
  <si>
    <t>1 50315000</t>
  </si>
  <si>
    <t>213</t>
  </si>
  <si>
    <t>RUB</t>
  </si>
  <si>
    <t>1 50315000</t>
  </si>
  <si>
    <t>221</t>
  </si>
  <si>
    <t>RUB</t>
  </si>
  <si>
    <t>30108019101729301244</t>
  </si>
  <si>
    <t>1 50315000</t>
  </si>
  <si>
    <t>223</t>
  </si>
  <si>
    <t>RUB</t>
  </si>
  <si>
    <t>30108019101729301244</t>
  </si>
  <si>
    <t>1 50315000</t>
  </si>
  <si>
    <t>225</t>
  </si>
  <si>
    <t>RUB</t>
  </si>
  <si>
    <t>30108019101729301244</t>
  </si>
  <si>
    <t>1 50315000</t>
  </si>
  <si>
    <t>226</t>
  </si>
  <si>
    <t>RUB</t>
  </si>
  <si>
    <t>30108019101729301244</t>
  </si>
  <si>
    <t>1 50315000</t>
  </si>
  <si>
    <t>RUB</t>
  </si>
  <si>
    <t>30110019101829400312</t>
  </si>
  <si>
    <t>1 50315000</t>
  </si>
  <si>
    <t>RUB</t>
  </si>
  <si>
    <t>1 50315000</t>
  </si>
  <si>
    <t>RUB</t>
  </si>
  <si>
    <t>Итого</t>
  </si>
  <si>
    <t>Исполнено</t>
  </si>
  <si>
    <t>Утверждено</t>
  </si>
  <si>
    <t>30108019101729301244;</t>
  </si>
  <si>
    <t>30114039102370030540;</t>
  </si>
  <si>
    <t>290/291</t>
  </si>
  <si>
    <t>30101049100300200853;</t>
  </si>
  <si>
    <t>290/292</t>
  </si>
  <si>
    <t>Кардоникское сельское поселение</t>
  </si>
  <si>
    <t>301020399990051180244</t>
  </si>
  <si>
    <t>30103090400425000244</t>
  </si>
  <si>
    <t>30104080600426100244</t>
  </si>
  <si>
    <t>30104090800202000244</t>
  </si>
  <si>
    <t>30104120700227000244</t>
  </si>
  <si>
    <t>30104120101927000244</t>
  </si>
  <si>
    <t>30105030300129101244</t>
  </si>
  <si>
    <t>30105039101429104111</t>
  </si>
  <si>
    <t>30105039101429104119</t>
  </si>
  <si>
    <t>30108019101629300360</t>
  </si>
  <si>
    <t>30110019101829400321</t>
  </si>
  <si>
    <t>3011010200129700244</t>
  </si>
  <si>
    <t>30111010200129700244</t>
  </si>
  <si>
    <t>Остаток</t>
  </si>
  <si>
    <t>рез фонд</t>
  </si>
  <si>
    <t>30104099102402000244</t>
  </si>
  <si>
    <t>3011403150Р555670540</t>
  </si>
  <si>
    <t>30110039101929500360</t>
  </si>
  <si>
    <t>30101079100420000880</t>
  </si>
  <si>
    <t xml:space="preserve">Код цели </t>
  </si>
  <si>
    <t>30103099100723000360</t>
  </si>
  <si>
    <t>30104049100300200247</t>
  </si>
  <si>
    <t>30105039101429101247</t>
  </si>
  <si>
    <t>30108019101629300247</t>
  </si>
  <si>
    <t>30108019101729301247</t>
  </si>
  <si>
    <t>3010104910030200853</t>
  </si>
  <si>
    <t>301080106303L5190244</t>
  </si>
  <si>
    <t>30108019101629300852</t>
  </si>
  <si>
    <t>30103100300824000244</t>
  </si>
  <si>
    <t>30103090500525000633</t>
  </si>
  <si>
    <t>30103109100824000244</t>
  </si>
  <si>
    <t>30101139100622000853</t>
  </si>
  <si>
    <t>30103109990009Р00321</t>
  </si>
  <si>
    <t>30103109100824000321</t>
  </si>
  <si>
    <t>30104129990073231244</t>
  </si>
  <si>
    <t>24-73231-00000</t>
  </si>
  <si>
    <t xml:space="preserve">c01.01.2025 по </t>
  </si>
  <si>
    <t>301050308И455550244</t>
  </si>
  <si>
    <t>ФБ</t>
  </si>
  <si>
    <t>Респ Б</t>
  </si>
  <si>
    <t>местный</t>
  </si>
  <si>
    <t>30108019101629310244</t>
  </si>
  <si>
    <t>за период 01.01.2025 по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</si>
</sst>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Protection="0">
      <alignment horizontal="left"/>
    </xf>
    <xf numFmtId="0" fontId="3" fillId="0" borderId="10" applyProtection="0">
      <alignment horizontal="center" vertical="center"/>
    </xf>
    <xf numFmtId="0" fontId="3" fillId="0" borderId="5" applyProtection="0">
      <alignment horizontal="center" vertical="center" wrapText="1"/>
    </xf>
    <xf numFmtId="4" fontId="3" fillId="0" borderId="10" applyProtection="0">
      <alignment horizontal="right" vertical="center" wrapText="1"/>
    </xf>
    <xf numFmtId="43" fontId="6" fillId="0" borderId="0" applyFont="0" applyFill="0" applyBorder="0" applyAlignment="0" applyProtection="0"/>
  </cellStyleXfs>
  <cellXfs count="112"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5" fillId="0" borderId="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left"/>
    </xf>
    <xf numFmtId="4" fontId="3" fillId="0" borderId="1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4" fontId="3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4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2" fontId="5" fillId="0" borderId="14" xfId="0" applyNumberFormat="1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7" xfId="0" applyFont="1" applyBorder="1" applyAlignment="1">
      <alignment horizontal="left"/>
    </xf>
    <xf numFmtId="4" fontId="3" fillId="0" borderId="17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0" xfId="0" applyFont="1" applyAlignment="1">
      <alignment horizontal="left"/>
    </xf>
    <xf numFmtId="49" fontId="0" fillId="0" borderId="19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21" xfId="0" applyFont="1" applyBorder="1" applyAlignment="1">
      <alignment horizontal="left" vertical="center"/>
    </xf>
    <xf numFmtId="0" fontId="0" fillId="0" borderId="2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Обычный" xfId="0" builtinId="0" customBuiltin="1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4"/>
  <sheetViews>
    <sheetView tabSelected="1" zoomScale="136" zoomScaleNormal="136" zoomScaleSheetLayoutView="68" workbookViewId="0">
      <selection activeCell="I138" sqref="I138"/>
    </sheetView>
  </sheetViews>
  <sheetFormatPr defaultColWidth="11.42578125" defaultRowHeight="18" customHeight="1" x14ac:dyDescent="0.2"/>
  <cols>
    <col min="1" max="1" width="4.7109375" customWidth="1"/>
    <col min="2" max="2" width="31.28515625" customWidth="1"/>
    <col min="3" max="3" width="12.85546875" hidden="1" customWidth="1"/>
    <col min="4" max="4" width="12.7109375" customWidth="1"/>
    <col min="5" max="5" width="12.85546875" hidden="1" customWidth="1"/>
    <col min="6" max="6" width="12.7109375" hidden="1" customWidth="1"/>
    <col min="7" max="7" width="12.85546875" hidden="1" customWidth="1"/>
    <col min="8" max="8" width="20.5703125" customWidth="1"/>
    <col min="9" max="9" width="17.28515625" customWidth="1"/>
    <col min="10" max="10" width="0.140625" hidden="1" customWidth="1"/>
    <col min="11" max="11" width="12.85546875" hidden="1" customWidth="1"/>
    <col min="12" max="12" width="16.28515625" customWidth="1"/>
    <col min="13" max="13" width="25.7109375" customWidth="1"/>
  </cols>
  <sheetData>
    <row r="1" spans="1:13" ht="18" customHeight="1" x14ac:dyDescent="0.2">
      <c r="C1" s="104"/>
      <c r="D1" s="105"/>
      <c r="E1" s="105"/>
    </row>
    <row r="2" spans="1:13" ht="18" customHeight="1" x14ac:dyDescent="0.2">
      <c r="B2" s="1" t="s">
        <v>0</v>
      </c>
      <c r="C2" s="106" t="s">
        <v>158</v>
      </c>
      <c r="D2" s="105"/>
      <c r="E2" s="105"/>
      <c r="F2" s="105"/>
      <c r="G2" s="105"/>
      <c r="H2" s="105"/>
      <c r="I2" s="105"/>
    </row>
    <row r="3" spans="1:13" ht="18" customHeight="1" x14ac:dyDescent="0.2">
      <c r="B3" s="11" t="s">
        <v>201</v>
      </c>
      <c r="C3" s="99" t="s">
        <v>195</v>
      </c>
      <c r="D3" s="100"/>
      <c r="E3" s="100"/>
      <c r="F3" s="98"/>
      <c r="G3" s="98"/>
      <c r="H3" s="67"/>
    </row>
    <row r="4" spans="1:13" ht="18" customHeight="1" thickBot="1" x14ac:dyDescent="0.25"/>
    <row r="5" spans="1:13" ht="30.75" customHeight="1" x14ac:dyDescent="0.2">
      <c r="A5" s="63" t="s">
        <v>1</v>
      </c>
      <c r="B5" s="107" t="s">
        <v>2</v>
      </c>
      <c r="C5" s="108"/>
      <c r="D5" s="109"/>
      <c r="E5" s="2" t="s">
        <v>3</v>
      </c>
      <c r="F5" s="110" t="s">
        <v>4</v>
      </c>
      <c r="G5" s="111"/>
      <c r="H5" s="102">
        <v>2025</v>
      </c>
      <c r="I5" s="111"/>
      <c r="J5" s="102" t="s">
        <v>5</v>
      </c>
      <c r="K5" s="103"/>
      <c r="L5" s="77" t="s">
        <v>172</v>
      </c>
      <c r="M5" s="27" t="s">
        <v>178</v>
      </c>
    </row>
    <row r="6" spans="1:13" ht="18" customHeight="1" x14ac:dyDescent="0.2">
      <c r="A6" s="3"/>
      <c r="B6" s="2" t="s">
        <v>6</v>
      </c>
      <c r="C6" s="2" t="s">
        <v>7</v>
      </c>
      <c r="D6" s="2" t="s">
        <v>8</v>
      </c>
      <c r="E6" s="2" t="s">
        <v>9</v>
      </c>
      <c r="F6" s="4" t="s">
        <v>10</v>
      </c>
      <c r="G6" s="5" t="s">
        <v>11</v>
      </c>
      <c r="H6" s="5" t="s">
        <v>152</v>
      </c>
      <c r="I6" s="5" t="s">
        <v>151</v>
      </c>
      <c r="J6" s="5" t="s">
        <v>12</v>
      </c>
      <c r="K6" s="25" t="s">
        <v>13</v>
      </c>
      <c r="L6" s="77"/>
      <c r="M6" s="27"/>
    </row>
    <row r="7" spans="1:13" ht="18" customHeight="1" x14ac:dyDescent="0.2">
      <c r="A7" s="5"/>
      <c r="B7" s="6" t="s">
        <v>14</v>
      </c>
      <c r="C7" s="6" t="s">
        <v>15</v>
      </c>
      <c r="D7" s="6" t="s">
        <v>16</v>
      </c>
      <c r="E7" s="7" t="s">
        <v>17</v>
      </c>
      <c r="F7" s="8">
        <v>0</v>
      </c>
      <c r="G7" s="9">
        <v>0</v>
      </c>
      <c r="H7" s="9">
        <v>4690100</v>
      </c>
      <c r="I7" s="9">
        <v>1643755</v>
      </c>
      <c r="J7" s="9">
        <v>1813600</v>
      </c>
      <c r="K7" s="26">
        <v>0</v>
      </c>
      <c r="L7" s="78">
        <f t="shared" ref="L7:L18" si="0">H7-I7</f>
        <v>3046345</v>
      </c>
      <c r="M7" s="27"/>
    </row>
    <row r="8" spans="1:13" ht="18" customHeight="1" x14ac:dyDescent="0.2">
      <c r="A8" s="5"/>
      <c r="B8" s="6" t="s">
        <v>18</v>
      </c>
      <c r="C8" s="6" t="s">
        <v>19</v>
      </c>
      <c r="D8" s="6" t="s">
        <v>20</v>
      </c>
      <c r="E8" s="7" t="s">
        <v>21</v>
      </c>
      <c r="F8" s="8">
        <v>0</v>
      </c>
      <c r="G8" s="9">
        <v>0</v>
      </c>
      <c r="H8" s="9">
        <v>1431600</v>
      </c>
      <c r="I8" s="9">
        <v>325345.5</v>
      </c>
      <c r="J8" s="9">
        <v>517700</v>
      </c>
      <c r="K8" s="26">
        <v>0</v>
      </c>
      <c r="L8" s="78">
        <f t="shared" si="0"/>
        <v>1106254.5</v>
      </c>
      <c r="M8" s="27"/>
    </row>
    <row r="9" spans="1:13" ht="18" customHeight="1" x14ac:dyDescent="0.2">
      <c r="A9" s="5"/>
      <c r="B9" s="58" t="s">
        <v>14</v>
      </c>
      <c r="C9" s="6" t="s">
        <v>23</v>
      </c>
      <c r="D9" s="6">
        <v>266</v>
      </c>
      <c r="E9" s="7" t="s">
        <v>24</v>
      </c>
      <c r="F9" s="8">
        <v>0</v>
      </c>
      <c r="G9" s="9">
        <v>0</v>
      </c>
      <c r="H9" s="9">
        <v>50000</v>
      </c>
      <c r="I9" s="9">
        <v>2213.25</v>
      </c>
      <c r="J9" s="9">
        <v>67700</v>
      </c>
      <c r="K9" s="26">
        <v>0</v>
      </c>
      <c r="L9" s="78">
        <f t="shared" si="0"/>
        <v>47786.75</v>
      </c>
      <c r="M9" s="27"/>
    </row>
    <row r="10" spans="1:13" ht="18" customHeight="1" x14ac:dyDescent="0.2">
      <c r="A10" s="5"/>
      <c r="B10" s="58" t="s">
        <v>22</v>
      </c>
      <c r="C10" s="6" t="s">
        <v>25</v>
      </c>
      <c r="D10" s="6">
        <v>212</v>
      </c>
      <c r="E10" s="7" t="s">
        <v>26</v>
      </c>
      <c r="F10" s="8">
        <v>0</v>
      </c>
      <c r="G10" s="9">
        <v>0</v>
      </c>
      <c r="H10" s="9">
        <v>4000</v>
      </c>
      <c r="I10" s="9">
        <v>3500</v>
      </c>
      <c r="J10" s="9">
        <v>165000</v>
      </c>
      <c r="K10" s="26">
        <v>0</v>
      </c>
      <c r="L10" s="78">
        <f t="shared" si="0"/>
        <v>500</v>
      </c>
      <c r="M10" s="83"/>
    </row>
    <row r="11" spans="1:13" s="72" customFormat="1" ht="18" customHeight="1" x14ac:dyDescent="0.2">
      <c r="A11" s="5"/>
      <c r="B11" s="58" t="s">
        <v>22</v>
      </c>
      <c r="C11" s="6"/>
      <c r="D11" s="6">
        <v>222</v>
      </c>
      <c r="E11" s="7"/>
      <c r="F11" s="8"/>
      <c r="G11" s="9"/>
      <c r="H11" s="9">
        <v>60000</v>
      </c>
      <c r="I11" s="9">
        <v>28659</v>
      </c>
      <c r="J11" s="9"/>
      <c r="K11" s="26"/>
      <c r="L11" s="78">
        <f t="shared" si="0"/>
        <v>31341</v>
      </c>
      <c r="M11" s="83"/>
    </row>
    <row r="12" spans="1:13" s="98" customFormat="1" ht="18" customHeight="1" x14ac:dyDescent="0.2">
      <c r="A12" s="5"/>
      <c r="B12" s="58" t="s">
        <v>22</v>
      </c>
      <c r="C12" s="6"/>
      <c r="D12" s="6">
        <v>226</v>
      </c>
      <c r="E12" s="7"/>
      <c r="F12" s="8"/>
      <c r="G12" s="9"/>
      <c r="H12" s="9">
        <v>28000</v>
      </c>
      <c r="I12" s="9">
        <v>11400</v>
      </c>
      <c r="J12" s="9"/>
      <c r="K12" s="26"/>
      <c r="L12" s="78">
        <f t="shared" si="0"/>
        <v>16600</v>
      </c>
      <c r="M12" s="83"/>
    </row>
    <row r="13" spans="1:13" ht="18" customHeight="1" x14ac:dyDescent="0.2">
      <c r="A13" s="5"/>
      <c r="B13" s="58" t="s">
        <v>33</v>
      </c>
      <c r="C13" s="6" t="s">
        <v>27</v>
      </c>
      <c r="D13" s="6">
        <v>221</v>
      </c>
      <c r="E13" s="7" t="s">
        <v>28</v>
      </c>
      <c r="F13" s="8">
        <v>0</v>
      </c>
      <c r="G13" s="9">
        <v>0</v>
      </c>
      <c r="H13" s="9">
        <v>150000</v>
      </c>
      <c r="I13" s="9">
        <v>42913.63</v>
      </c>
      <c r="J13" s="9">
        <v>180000</v>
      </c>
      <c r="K13" s="26">
        <v>0</v>
      </c>
      <c r="L13" s="78">
        <f t="shared" si="0"/>
        <v>107086.37</v>
      </c>
      <c r="M13" s="83"/>
    </row>
    <row r="14" spans="1:13" ht="18" customHeight="1" x14ac:dyDescent="0.2">
      <c r="A14" s="5"/>
      <c r="B14" s="58" t="s">
        <v>180</v>
      </c>
      <c r="C14" s="6" t="s">
        <v>29</v>
      </c>
      <c r="D14" s="6">
        <v>223</v>
      </c>
      <c r="E14" s="7" t="s">
        <v>30</v>
      </c>
      <c r="F14" s="8">
        <v>0</v>
      </c>
      <c r="G14" s="9">
        <v>0</v>
      </c>
      <c r="H14" s="9">
        <v>150000</v>
      </c>
      <c r="I14" s="9">
        <v>56311.39</v>
      </c>
      <c r="J14" s="9">
        <v>100000</v>
      </c>
      <c r="K14" s="26">
        <v>0</v>
      </c>
      <c r="L14" s="78">
        <f>H14-I14</f>
        <v>93688.61</v>
      </c>
      <c r="M14" s="83"/>
    </row>
    <row r="15" spans="1:13" ht="18" customHeight="1" x14ac:dyDescent="0.2">
      <c r="A15" s="5"/>
      <c r="B15" s="58" t="s">
        <v>33</v>
      </c>
      <c r="C15" s="6" t="s">
        <v>31</v>
      </c>
      <c r="D15" s="6">
        <v>225</v>
      </c>
      <c r="E15" s="7" t="s">
        <v>32</v>
      </c>
      <c r="F15" s="8">
        <v>0</v>
      </c>
      <c r="G15" s="9">
        <v>0</v>
      </c>
      <c r="H15" s="9">
        <v>10000</v>
      </c>
      <c r="I15" s="9"/>
      <c r="J15" s="9">
        <v>10000</v>
      </c>
      <c r="K15" s="26">
        <v>0</v>
      </c>
      <c r="L15" s="78">
        <f>H15-I15</f>
        <v>10000</v>
      </c>
      <c r="M15" s="83"/>
    </row>
    <row r="16" spans="1:13" ht="18" customHeight="1" x14ac:dyDescent="0.2">
      <c r="A16" s="5"/>
      <c r="B16" s="6" t="s">
        <v>33</v>
      </c>
      <c r="C16" s="6" t="s">
        <v>34</v>
      </c>
      <c r="D16" s="6">
        <v>226</v>
      </c>
      <c r="E16" s="7" t="s">
        <v>35</v>
      </c>
      <c r="F16" s="8">
        <v>0</v>
      </c>
      <c r="G16" s="9">
        <v>0</v>
      </c>
      <c r="H16" s="9">
        <v>600000</v>
      </c>
      <c r="I16" s="9">
        <v>158423.64000000001</v>
      </c>
      <c r="J16" s="9">
        <v>110000</v>
      </c>
      <c r="K16" s="26">
        <v>0</v>
      </c>
      <c r="L16" s="78">
        <f t="shared" si="0"/>
        <v>441576.36</v>
      </c>
      <c r="M16" s="83"/>
    </row>
    <row r="17" spans="1:13" ht="18" customHeight="1" x14ac:dyDescent="0.2">
      <c r="A17" s="5"/>
      <c r="B17" s="6" t="s">
        <v>36</v>
      </c>
      <c r="C17" s="6" t="s">
        <v>37</v>
      </c>
      <c r="D17" s="6">
        <v>227</v>
      </c>
      <c r="E17" s="7" t="s">
        <v>38</v>
      </c>
      <c r="F17" s="8">
        <v>0</v>
      </c>
      <c r="G17" s="9">
        <v>0</v>
      </c>
      <c r="H17" s="9">
        <v>12000</v>
      </c>
      <c r="I17" s="9"/>
      <c r="J17" s="9">
        <v>530000</v>
      </c>
      <c r="K17" s="26">
        <v>0</v>
      </c>
      <c r="L17" s="78">
        <f t="shared" si="0"/>
        <v>12000</v>
      </c>
      <c r="M17" s="83"/>
    </row>
    <row r="18" spans="1:13" ht="18" customHeight="1" x14ac:dyDescent="0.2">
      <c r="A18" s="5"/>
      <c r="B18" s="6" t="s">
        <v>39</v>
      </c>
      <c r="C18" s="6" t="s">
        <v>40</v>
      </c>
      <c r="D18" s="6">
        <v>310</v>
      </c>
      <c r="E18" s="7" t="s">
        <v>41</v>
      </c>
      <c r="F18" s="8">
        <v>0</v>
      </c>
      <c r="G18" s="9">
        <v>0</v>
      </c>
      <c r="H18" s="9">
        <v>50000</v>
      </c>
      <c r="I18" s="9"/>
      <c r="J18" s="9">
        <v>3000</v>
      </c>
      <c r="K18" s="26">
        <v>0</v>
      </c>
      <c r="L18" s="78">
        <f t="shared" si="0"/>
        <v>50000</v>
      </c>
      <c r="M18" s="83"/>
    </row>
    <row r="19" spans="1:13" ht="18" hidden="1" customHeight="1" x14ac:dyDescent="0.2">
      <c r="L19" s="29"/>
      <c r="M19" s="83"/>
    </row>
    <row r="20" spans="1:13" ht="18" hidden="1" customHeight="1" x14ac:dyDescent="0.2">
      <c r="L20" s="29"/>
      <c r="M20" s="83"/>
    </row>
    <row r="21" spans="1:13" ht="18" customHeight="1" x14ac:dyDescent="0.2">
      <c r="A21" s="5"/>
      <c r="B21" s="6" t="s">
        <v>42</v>
      </c>
      <c r="C21" s="6" t="s">
        <v>43</v>
      </c>
      <c r="D21" s="6">
        <v>343</v>
      </c>
      <c r="E21" s="7" t="s">
        <v>44</v>
      </c>
      <c r="F21" s="8">
        <v>0</v>
      </c>
      <c r="G21" s="9">
        <v>0</v>
      </c>
      <c r="H21" s="9">
        <v>380700</v>
      </c>
      <c r="I21" s="9">
        <v>96900</v>
      </c>
      <c r="J21" s="9">
        <v>97000</v>
      </c>
      <c r="K21" s="26">
        <v>0</v>
      </c>
      <c r="L21" s="78">
        <f t="shared" ref="L21:L62" si="1">H21-I21</f>
        <v>283800</v>
      </c>
      <c r="M21" s="83"/>
    </row>
    <row r="22" spans="1:13" s="92" customFormat="1" ht="18" customHeight="1" x14ac:dyDescent="0.2">
      <c r="A22" s="5"/>
      <c r="B22" s="58" t="s">
        <v>33</v>
      </c>
      <c r="C22" s="6"/>
      <c r="D22" s="6">
        <v>344</v>
      </c>
      <c r="E22" s="7"/>
      <c r="F22" s="8"/>
      <c r="G22" s="9"/>
      <c r="H22" s="9">
        <v>5000</v>
      </c>
      <c r="I22" s="9"/>
      <c r="J22" s="9"/>
      <c r="K22" s="26"/>
      <c r="L22" s="78">
        <f t="shared" si="1"/>
        <v>5000</v>
      </c>
      <c r="M22" s="83"/>
    </row>
    <row r="23" spans="1:13" ht="18" customHeight="1" x14ac:dyDescent="0.2">
      <c r="A23" s="5"/>
      <c r="B23" s="6" t="s">
        <v>45</v>
      </c>
      <c r="C23" s="6" t="s">
        <v>46</v>
      </c>
      <c r="D23" s="6">
        <v>346</v>
      </c>
      <c r="E23" s="7" t="s">
        <v>47</v>
      </c>
      <c r="F23" s="8">
        <v>0</v>
      </c>
      <c r="G23" s="9">
        <v>0</v>
      </c>
      <c r="H23" s="9">
        <v>100000</v>
      </c>
      <c r="I23" s="9">
        <v>33519</v>
      </c>
      <c r="J23" s="9">
        <v>530000</v>
      </c>
      <c r="K23" s="26">
        <v>0</v>
      </c>
      <c r="L23" s="78">
        <f t="shared" si="1"/>
        <v>66481</v>
      </c>
      <c r="M23" s="83"/>
    </row>
    <row r="24" spans="1:13" s="56" customFormat="1" ht="18" customHeight="1" x14ac:dyDescent="0.2">
      <c r="A24" s="5"/>
      <c r="B24" s="58" t="s">
        <v>33</v>
      </c>
      <c r="C24" s="6"/>
      <c r="D24" s="6">
        <v>349</v>
      </c>
      <c r="E24" s="7"/>
      <c r="F24" s="8"/>
      <c r="G24" s="9"/>
      <c r="H24" s="9">
        <v>5000</v>
      </c>
      <c r="I24" s="9"/>
      <c r="J24" s="9"/>
      <c r="K24" s="26"/>
      <c r="L24" s="78">
        <f t="shared" si="1"/>
        <v>5000</v>
      </c>
      <c r="M24" s="83"/>
    </row>
    <row r="25" spans="1:13" ht="18" customHeight="1" x14ac:dyDescent="0.2">
      <c r="A25" s="5"/>
      <c r="B25" s="58" t="s">
        <v>33</v>
      </c>
      <c r="C25" s="6"/>
      <c r="D25" s="6">
        <v>223</v>
      </c>
      <c r="E25" s="7"/>
      <c r="F25" s="8"/>
      <c r="G25" s="9"/>
      <c r="H25" s="9">
        <v>7000</v>
      </c>
      <c r="I25" s="9">
        <v>1786.96</v>
      </c>
      <c r="J25" s="9"/>
      <c r="K25" s="26"/>
      <c r="L25" s="78">
        <f t="shared" si="1"/>
        <v>5213.04</v>
      </c>
      <c r="M25" s="83"/>
    </row>
    <row r="26" spans="1:13" ht="18" customHeight="1" x14ac:dyDescent="0.2">
      <c r="A26" s="5"/>
      <c r="B26" s="6" t="s">
        <v>48</v>
      </c>
      <c r="C26" s="6" t="s">
        <v>49</v>
      </c>
      <c r="D26" s="6" t="s">
        <v>155</v>
      </c>
      <c r="E26" s="7" t="s">
        <v>50</v>
      </c>
      <c r="F26" s="8">
        <v>0</v>
      </c>
      <c r="G26" s="9">
        <v>0</v>
      </c>
      <c r="H26" s="9">
        <v>5000</v>
      </c>
      <c r="I26" s="9">
        <v>416</v>
      </c>
      <c r="J26" s="9">
        <v>30000</v>
      </c>
      <c r="K26" s="26">
        <v>0</v>
      </c>
      <c r="L26" s="78">
        <f t="shared" si="1"/>
        <v>4584</v>
      </c>
      <c r="M26" s="83"/>
    </row>
    <row r="27" spans="1:13" s="49" customFormat="1" ht="18" customHeight="1" x14ac:dyDescent="0.2">
      <c r="A27" s="5"/>
      <c r="B27" s="6" t="s">
        <v>51</v>
      </c>
      <c r="C27" s="6" t="s">
        <v>52</v>
      </c>
      <c r="D27" s="6" t="s">
        <v>155</v>
      </c>
      <c r="E27" s="7" t="s">
        <v>53</v>
      </c>
      <c r="F27" s="8">
        <v>0</v>
      </c>
      <c r="G27" s="9">
        <v>0</v>
      </c>
      <c r="H27" s="9">
        <v>10000</v>
      </c>
      <c r="I27" s="9">
        <v>2313</v>
      </c>
      <c r="J27" s="9">
        <v>10000</v>
      </c>
      <c r="K27" s="26">
        <v>0</v>
      </c>
      <c r="L27" s="78">
        <f t="shared" si="1"/>
        <v>7687</v>
      </c>
      <c r="M27" s="83"/>
    </row>
    <row r="28" spans="1:13" ht="18" customHeight="1" x14ac:dyDescent="0.2">
      <c r="A28" s="5"/>
      <c r="B28" s="6" t="s">
        <v>156</v>
      </c>
      <c r="C28" s="6"/>
      <c r="D28" s="6" t="s">
        <v>157</v>
      </c>
      <c r="E28" s="7"/>
      <c r="F28" s="8"/>
      <c r="G28" s="9"/>
      <c r="H28" s="9">
        <v>5000</v>
      </c>
      <c r="I28" s="9">
        <v>500</v>
      </c>
      <c r="J28" s="9"/>
      <c r="K28" s="26"/>
      <c r="L28" s="78">
        <f t="shared" si="1"/>
        <v>4500</v>
      </c>
      <c r="M28" s="83"/>
    </row>
    <row r="29" spans="1:13" s="73" customFormat="1" ht="18" customHeight="1" x14ac:dyDescent="0.2">
      <c r="A29" s="5"/>
      <c r="B29" s="6" t="s">
        <v>54</v>
      </c>
      <c r="C29" s="6" t="s">
        <v>55</v>
      </c>
      <c r="D29" s="6" t="s">
        <v>155</v>
      </c>
      <c r="E29" s="7" t="s">
        <v>56</v>
      </c>
      <c r="F29" s="8">
        <v>0</v>
      </c>
      <c r="G29" s="9">
        <v>0</v>
      </c>
      <c r="H29" s="9"/>
      <c r="I29" s="9"/>
      <c r="J29" s="9">
        <v>10000</v>
      </c>
      <c r="K29" s="26">
        <v>0</v>
      </c>
      <c r="L29" s="78">
        <f t="shared" si="1"/>
        <v>0</v>
      </c>
      <c r="M29" s="83"/>
    </row>
    <row r="30" spans="1:13" s="87" customFormat="1" ht="18" customHeight="1" x14ac:dyDescent="0.2">
      <c r="A30" s="5"/>
      <c r="B30" s="58" t="s">
        <v>184</v>
      </c>
      <c r="C30" s="6"/>
      <c r="D30" s="6">
        <v>293</v>
      </c>
      <c r="E30" s="7"/>
      <c r="F30" s="8"/>
      <c r="G30" s="9"/>
      <c r="H30" s="9"/>
      <c r="I30" s="9"/>
      <c r="J30" s="9"/>
      <c r="K30" s="26"/>
      <c r="L30" s="78">
        <f t="shared" si="1"/>
        <v>0</v>
      </c>
      <c r="M30" s="83"/>
    </row>
    <row r="31" spans="1:13" s="13" customFormat="1" ht="18" customHeight="1" x14ac:dyDescent="0.2">
      <c r="A31" s="5"/>
      <c r="B31" s="58" t="s">
        <v>54</v>
      </c>
      <c r="C31" s="6"/>
      <c r="D31" s="6">
        <v>297</v>
      </c>
      <c r="E31" s="7"/>
      <c r="F31" s="8"/>
      <c r="G31" s="9"/>
      <c r="H31" s="9">
        <v>7000</v>
      </c>
      <c r="I31" s="9"/>
      <c r="J31" s="9"/>
      <c r="K31" s="26"/>
      <c r="L31" s="78">
        <f t="shared" si="1"/>
        <v>7000</v>
      </c>
      <c r="M31" s="83"/>
    </row>
    <row r="32" spans="1:13" ht="18" customHeight="1" x14ac:dyDescent="0.2">
      <c r="A32" s="5"/>
      <c r="B32" s="21" t="s">
        <v>150</v>
      </c>
      <c r="C32" s="6"/>
      <c r="D32" s="6"/>
      <c r="E32" s="7"/>
      <c r="F32" s="8"/>
      <c r="G32" s="9"/>
      <c r="H32" s="20">
        <f>H7+H8+H9+H10+H11+H12+H13+H14+H15+H16+H17+H18+H21+H22+H23+H24+H25+H26+H27+H28+H29+H30+H31</f>
        <v>7760400</v>
      </c>
      <c r="I32" s="20">
        <f>I7+I8+I9+I10+I11+I12+I13+I14+I15+I16+I17+I18+I21+I22+I23+I24+I25+I26+I27+I28+I29+I30+I31</f>
        <v>2407956.37</v>
      </c>
      <c r="J32" s="9"/>
      <c r="K32" s="26"/>
      <c r="L32" s="79">
        <f t="shared" si="1"/>
        <v>5352443.63</v>
      </c>
      <c r="M32" s="83"/>
    </row>
    <row r="33" spans="1:13" s="14" customFormat="1" ht="18" customHeight="1" x14ac:dyDescent="0.2">
      <c r="A33" s="5"/>
      <c r="B33" s="58" t="s">
        <v>177</v>
      </c>
      <c r="C33" s="6" t="s">
        <v>57</v>
      </c>
      <c r="D33" s="6">
        <v>297</v>
      </c>
      <c r="E33" s="7" t="s">
        <v>58</v>
      </c>
      <c r="F33" s="8">
        <v>0</v>
      </c>
      <c r="G33" s="9">
        <v>0</v>
      </c>
      <c r="H33" s="9">
        <v>636100</v>
      </c>
      <c r="I33" s="9"/>
      <c r="J33" s="9">
        <v>124000</v>
      </c>
      <c r="K33" s="26">
        <v>0</v>
      </c>
      <c r="L33" s="78">
        <f t="shared" si="1"/>
        <v>636100</v>
      </c>
      <c r="M33" s="83"/>
    </row>
    <row r="34" spans="1:13" ht="18" customHeight="1" x14ac:dyDescent="0.2">
      <c r="A34" s="5"/>
      <c r="B34" s="21" t="s">
        <v>150</v>
      </c>
      <c r="C34" s="6"/>
      <c r="D34" s="6"/>
      <c r="E34" s="7"/>
      <c r="F34" s="8"/>
      <c r="G34" s="9"/>
      <c r="H34" s="20">
        <f>H33</f>
        <v>636100</v>
      </c>
      <c r="I34" s="20">
        <f>I33</f>
        <v>0</v>
      </c>
      <c r="J34" s="9"/>
      <c r="K34" s="26"/>
      <c r="L34" s="79">
        <f t="shared" si="1"/>
        <v>636100</v>
      </c>
      <c r="M34" s="83"/>
    </row>
    <row r="35" spans="1:13" s="14" customFormat="1" ht="18" customHeight="1" x14ac:dyDescent="0.2">
      <c r="A35" s="5"/>
      <c r="B35" s="6" t="s">
        <v>59</v>
      </c>
      <c r="C35" s="6" t="s">
        <v>60</v>
      </c>
      <c r="D35" s="6"/>
      <c r="E35" s="7" t="s">
        <v>61</v>
      </c>
      <c r="F35" s="8">
        <v>0</v>
      </c>
      <c r="G35" s="9">
        <v>0</v>
      </c>
      <c r="H35" s="9">
        <v>30000</v>
      </c>
      <c r="I35" s="9">
        <v>0</v>
      </c>
      <c r="J35" s="9">
        <v>260000</v>
      </c>
      <c r="K35" s="26">
        <v>0</v>
      </c>
      <c r="L35" s="78">
        <f t="shared" si="1"/>
        <v>30000</v>
      </c>
      <c r="M35" s="83"/>
    </row>
    <row r="36" spans="1:13" ht="18" customHeight="1" x14ac:dyDescent="0.2">
      <c r="A36" s="5"/>
      <c r="B36" s="21" t="s">
        <v>150</v>
      </c>
      <c r="C36" s="6"/>
      <c r="D36" s="6"/>
      <c r="E36" s="7"/>
      <c r="F36" s="8"/>
      <c r="G36" s="9"/>
      <c r="H36" s="20">
        <f>H35</f>
        <v>30000</v>
      </c>
      <c r="I36" s="20">
        <v>0</v>
      </c>
      <c r="J36" s="9"/>
      <c r="K36" s="26"/>
      <c r="L36" s="79">
        <f t="shared" si="1"/>
        <v>30000</v>
      </c>
      <c r="M36" s="83"/>
    </row>
    <row r="37" spans="1:13" s="88" customFormat="1" ht="18" customHeight="1" x14ac:dyDescent="0.2">
      <c r="A37" s="5"/>
      <c r="B37" s="58" t="s">
        <v>190</v>
      </c>
      <c r="C37" s="6"/>
      <c r="D37" s="6">
        <v>297</v>
      </c>
      <c r="E37" s="7"/>
      <c r="F37" s="8"/>
      <c r="G37" s="9"/>
      <c r="H37" s="9">
        <v>37970</v>
      </c>
      <c r="I37" s="9">
        <v>37970</v>
      </c>
      <c r="J37" s="9"/>
      <c r="K37" s="26"/>
      <c r="L37" s="78">
        <f t="shared" si="1"/>
        <v>0</v>
      </c>
      <c r="M37" s="83"/>
    </row>
    <row r="38" spans="1:13" s="88" customFormat="1" ht="18" customHeight="1" x14ac:dyDescent="0.2">
      <c r="A38" s="5"/>
      <c r="B38" s="21" t="s">
        <v>150</v>
      </c>
      <c r="C38" s="6"/>
      <c r="D38" s="6"/>
      <c r="E38" s="7"/>
      <c r="F38" s="8"/>
      <c r="G38" s="9"/>
      <c r="H38" s="20">
        <f>H37</f>
        <v>37970</v>
      </c>
      <c r="I38" s="20">
        <f>I37</f>
        <v>37970</v>
      </c>
      <c r="J38" s="9"/>
      <c r="K38" s="26"/>
      <c r="L38" s="79">
        <f>L37</f>
        <v>0</v>
      </c>
      <c r="M38" s="83"/>
    </row>
    <row r="39" spans="1:13" s="56" customFormat="1" ht="18" customHeight="1" x14ac:dyDescent="0.2">
      <c r="A39" s="5"/>
      <c r="B39" s="6" t="s">
        <v>62</v>
      </c>
      <c r="C39" s="6" t="s">
        <v>63</v>
      </c>
      <c r="D39" s="6" t="s">
        <v>64</v>
      </c>
      <c r="E39" s="7" t="s">
        <v>65</v>
      </c>
      <c r="F39" s="8">
        <v>0</v>
      </c>
      <c r="G39" s="9">
        <v>0</v>
      </c>
      <c r="H39" s="9">
        <v>299096</v>
      </c>
      <c r="I39" s="9">
        <v>88301</v>
      </c>
      <c r="J39" s="9">
        <v>102000</v>
      </c>
      <c r="K39" s="26">
        <v>0</v>
      </c>
      <c r="L39" s="78">
        <f t="shared" si="1"/>
        <v>210795</v>
      </c>
      <c r="M39" s="83"/>
    </row>
    <row r="40" spans="1:13" ht="18" customHeight="1" x14ac:dyDescent="0.2">
      <c r="A40" s="5"/>
      <c r="B40" s="58" t="s">
        <v>62</v>
      </c>
      <c r="C40" s="6"/>
      <c r="D40" s="6">
        <v>266</v>
      </c>
      <c r="E40" s="7"/>
      <c r="F40" s="8"/>
      <c r="G40" s="9"/>
      <c r="H40" s="9">
        <v>2000</v>
      </c>
      <c r="I40" s="9"/>
      <c r="J40" s="9"/>
      <c r="K40" s="26"/>
      <c r="L40" s="78">
        <f t="shared" si="1"/>
        <v>2000</v>
      </c>
      <c r="M40" s="83"/>
    </row>
    <row r="41" spans="1:13" s="85" customFormat="1" ht="18" customHeight="1" x14ac:dyDescent="0.2">
      <c r="A41" s="5"/>
      <c r="B41" s="6" t="s">
        <v>66</v>
      </c>
      <c r="C41" s="6" t="s">
        <v>67</v>
      </c>
      <c r="D41" s="6" t="s">
        <v>68</v>
      </c>
      <c r="E41" s="7" t="s">
        <v>69</v>
      </c>
      <c r="F41" s="8">
        <v>0</v>
      </c>
      <c r="G41" s="9">
        <v>0</v>
      </c>
      <c r="H41" s="9">
        <v>92504</v>
      </c>
      <c r="I41" s="9">
        <v>20330.64</v>
      </c>
      <c r="J41" s="9">
        <v>34500</v>
      </c>
      <c r="K41" s="26">
        <v>0</v>
      </c>
      <c r="L41" s="78">
        <f t="shared" si="1"/>
        <v>72173.36</v>
      </c>
      <c r="M41" s="83"/>
    </row>
    <row r="42" spans="1:13" s="56" customFormat="1" ht="18" customHeight="1" x14ac:dyDescent="0.2">
      <c r="A42" s="5"/>
      <c r="B42" s="58" t="s">
        <v>159</v>
      </c>
      <c r="C42" s="6"/>
      <c r="D42" s="6">
        <v>310</v>
      </c>
      <c r="E42" s="7"/>
      <c r="F42" s="8"/>
      <c r="G42" s="9"/>
      <c r="H42" s="9"/>
      <c r="I42" s="9"/>
      <c r="J42" s="9"/>
      <c r="K42" s="26"/>
      <c r="L42" s="78">
        <f t="shared" si="1"/>
        <v>0</v>
      </c>
      <c r="M42" s="83"/>
    </row>
    <row r="43" spans="1:13" s="14" customFormat="1" ht="18" customHeight="1" x14ac:dyDescent="0.2">
      <c r="A43" s="5"/>
      <c r="B43" s="58" t="s">
        <v>159</v>
      </c>
      <c r="C43" s="6"/>
      <c r="D43" s="6">
        <v>346</v>
      </c>
      <c r="E43" s="7"/>
      <c r="F43" s="8"/>
      <c r="G43" s="9"/>
      <c r="H43" s="9">
        <v>16900</v>
      </c>
      <c r="I43" s="9">
        <v>3000</v>
      </c>
      <c r="J43" s="9"/>
      <c r="K43" s="26"/>
      <c r="L43" s="78">
        <f t="shared" si="1"/>
        <v>13900</v>
      </c>
      <c r="M43" s="83"/>
    </row>
    <row r="44" spans="1:13" ht="18" customHeight="1" x14ac:dyDescent="0.2">
      <c r="A44" s="5"/>
      <c r="B44" s="21" t="s">
        <v>150</v>
      </c>
      <c r="C44" s="6"/>
      <c r="D44" s="6"/>
      <c r="E44" s="7"/>
      <c r="F44" s="8"/>
      <c r="G44" s="9"/>
      <c r="H44" s="20">
        <f>H39+H40+H41+H42+H43</f>
        <v>410500</v>
      </c>
      <c r="I44" s="20">
        <f>I39+I41+I42+I43</f>
        <v>111631.64</v>
      </c>
      <c r="J44" s="9"/>
      <c r="K44" s="26"/>
      <c r="L44" s="79">
        <f t="shared" si="1"/>
        <v>298868.36</v>
      </c>
      <c r="M44" s="83"/>
    </row>
    <row r="45" spans="1:13" s="96" customFormat="1" ht="18" customHeight="1" x14ac:dyDescent="0.2">
      <c r="A45" s="5"/>
      <c r="B45" s="58" t="s">
        <v>192</v>
      </c>
      <c r="C45" s="6"/>
      <c r="D45" s="6">
        <v>298</v>
      </c>
      <c r="E45" s="7"/>
      <c r="F45" s="8"/>
      <c r="G45" s="9"/>
      <c r="H45" s="9"/>
      <c r="I45" s="9"/>
      <c r="J45" s="9"/>
      <c r="K45" s="26"/>
      <c r="L45" s="78">
        <f t="shared" si="1"/>
        <v>0</v>
      </c>
      <c r="M45" s="83"/>
    </row>
    <row r="46" spans="1:13" s="14" customFormat="1" ht="18" customHeight="1" x14ac:dyDescent="0.2">
      <c r="A46" s="5"/>
      <c r="B46" s="6" t="s">
        <v>191</v>
      </c>
      <c r="C46" s="6" t="s">
        <v>70</v>
      </c>
      <c r="D46" s="6">
        <v>298</v>
      </c>
      <c r="E46" s="7" t="s">
        <v>71</v>
      </c>
      <c r="F46" s="8">
        <v>0</v>
      </c>
      <c r="G46" s="9">
        <v>0</v>
      </c>
      <c r="H46" s="9"/>
      <c r="I46" s="9"/>
      <c r="J46" s="9">
        <v>5300</v>
      </c>
      <c r="K46" s="26">
        <v>0</v>
      </c>
      <c r="L46" s="78">
        <f t="shared" si="1"/>
        <v>0</v>
      </c>
      <c r="M46" s="83"/>
    </row>
    <row r="47" spans="1:13" ht="18" customHeight="1" x14ac:dyDescent="0.2">
      <c r="A47" s="5"/>
      <c r="B47" s="21" t="s">
        <v>150</v>
      </c>
      <c r="C47" s="6"/>
      <c r="D47" s="6"/>
      <c r="E47" s="7"/>
      <c r="F47" s="8"/>
      <c r="G47" s="9"/>
      <c r="H47" s="20">
        <f>H45+H46</f>
        <v>0</v>
      </c>
      <c r="I47" s="20">
        <f>I45+I46</f>
        <v>0</v>
      </c>
      <c r="J47" s="9"/>
      <c r="K47" s="26"/>
      <c r="L47" s="79">
        <f t="shared" si="1"/>
        <v>0</v>
      </c>
      <c r="M47" s="83"/>
    </row>
    <row r="48" spans="1:13" s="69" customFormat="1" ht="18" customHeight="1" x14ac:dyDescent="0.2">
      <c r="A48" s="5"/>
      <c r="B48" s="6" t="s">
        <v>72</v>
      </c>
      <c r="C48" s="6" t="s">
        <v>73</v>
      </c>
      <c r="D48" s="6">
        <v>349</v>
      </c>
      <c r="E48" s="7" t="s">
        <v>74</v>
      </c>
      <c r="F48" s="8">
        <v>0</v>
      </c>
      <c r="G48" s="9">
        <v>0</v>
      </c>
      <c r="H48" s="9"/>
      <c r="I48" s="9"/>
      <c r="J48" s="9">
        <v>40000</v>
      </c>
      <c r="K48" s="26">
        <v>0</v>
      </c>
      <c r="L48" s="78">
        <f>H48-I48</f>
        <v>0</v>
      </c>
      <c r="M48" s="83"/>
    </row>
    <row r="49" spans="1:17" s="40" customFormat="1" ht="18" customHeight="1" x14ac:dyDescent="0.2">
      <c r="A49" s="5"/>
      <c r="B49" s="58" t="s">
        <v>160</v>
      </c>
      <c r="C49" s="6"/>
      <c r="D49" s="6">
        <v>346</v>
      </c>
      <c r="E49" s="7"/>
      <c r="F49" s="8"/>
      <c r="G49" s="9"/>
      <c r="H49" s="9">
        <v>2000</v>
      </c>
      <c r="I49" s="9"/>
      <c r="J49" s="9"/>
      <c r="K49" s="26"/>
      <c r="L49" s="78">
        <f>H49-I49</f>
        <v>2000</v>
      </c>
      <c r="M49" s="83"/>
    </row>
    <row r="50" spans="1:17" s="73" customFormat="1" ht="18" customHeight="1" x14ac:dyDescent="0.2">
      <c r="A50" s="5"/>
      <c r="B50" s="58" t="s">
        <v>189</v>
      </c>
      <c r="C50" s="6"/>
      <c r="D50" s="6">
        <v>349</v>
      </c>
      <c r="E50" s="7"/>
      <c r="F50" s="8"/>
      <c r="G50" s="9"/>
      <c r="H50" s="9">
        <v>20000</v>
      </c>
      <c r="I50" s="9"/>
      <c r="J50" s="9"/>
      <c r="K50" s="26"/>
      <c r="L50" s="78">
        <f>H50-I50</f>
        <v>20000</v>
      </c>
      <c r="M50" s="83"/>
    </row>
    <row r="51" spans="1:17" s="40" customFormat="1" ht="18" customHeight="1" x14ac:dyDescent="0.2">
      <c r="A51" s="5"/>
      <c r="B51" s="58" t="s">
        <v>179</v>
      </c>
      <c r="C51" s="6"/>
      <c r="D51" s="6">
        <v>296</v>
      </c>
      <c r="E51" s="7"/>
      <c r="F51" s="8"/>
      <c r="G51" s="9"/>
      <c r="H51" s="9"/>
      <c r="I51" s="9"/>
      <c r="J51" s="9"/>
      <c r="K51" s="26"/>
      <c r="L51" s="78">
        <f>H51-I51</f>
        <v>0</v>
      </c>
      <c r="M51" s="83"/>
    </row>
    <row r="52" spans="1:17" s="14" customFormat="1" ht="18" customHeight="1" x14ac:dyDescent="0.2">
      <c r="A52" s="5"/>
      <c r="B52" s="58" t="s">
        <v>188</v>
      </c>
      <c r="C52" s="6"/>
      <c r="D52" s="6">
        <v>297</v>
      </c>
      <c r="E52" s="7"/>
      <c r="F52" s="8"/>
      <c r="G52" s="9"/>
      <c r="H52" s="9">
        <v>50000</v>
      </c>
      <c r="I52" s="9">
        <v>25000</v>
      </c>
      <c r="J52" s="9"/>
      <c r="K52" s="26"/>
      <c r="L52" s="78">
        <f>H52-I52</f>
        <v>25000</v>
      </c>
      <c r="M52" s="83"/>
    </row>
    <row r="53" spans="1:17" s="38" customFormat="1" ht="18" customHeight="1" x14ac:dyDescent="0.2">
      <c r="A53" s="5"/>
      <c r="B53" s="21" t="s">
        <v>150</v>
      </c>
      <c r="C53" s="6"/>
      <c r="D53" s="6"/>
      <c r="E53" s="7"/>
      <c r="F53" s="8"/>
      <c r="G53" s="9"/>
      <c r="H53" s="20">
        <f>H48+H49+H50+H51+H52</f>
        <v>72000</v>
      </c>
      <c r="I53" s="20">
        <f>I48+I49+I50+I51+I52</f>
        <v>25000</v>
      </c>
      <c r="J53" s="9"/>
      <c r="K53" s="26"/>
      <c r="L53" s="79">
        <f t="shared" si="1"/>
        <v>47000</v>
      </c>
      <c r="M53" s="83"/>
    </row>
    <row r="54" spans="1:17" s="38" customFormat="1" ht="18" customHeight="1" x14ac:dyDescent="0.2">
      <c r="A54" s="5"/>
      <c r="B54" s="59" t="s">
        <v>187</v>
      </c>
      <c r="C54" s="6"/>
      <c r="D54" s="6">
        <v>346</v>
      </c>
      <c r="E54" s="7"/>
      <c r="F54" s="8"/>
      <c r="G54" s="9"/>
      <c r="H54" s="9">
        <v>2000</v>
      </c>
      <c r="I54" s="9"/>
      <c r="J54" s="9"/>
      <c r="K54" s="26"/>
      <c r="L54" s="78">
        <f t="shared" ref="L54:L61" si="2">H54-I54</f>
        <v>2000</v>
      </c>
      <c r="M54" s="83"/>
    </row>
    <row r="55" spans="1:17" s="38" customFormat="1" ht="18" customHeight="1" x14ac:dyDescent="0.2">
      <c r="A55" s="5"/>
      <c r="B55" s="21" t="s">
        <v>150</v>
      </c>
      <c r="C55" s="6"/>
      <c r="D55" s="6"/>
      <c r="E55" s="7"/>
      <c r="F55" s="8"/>
      <c r="G55" s="9"/>
      <c r="H55" s="20">
        <f>H54</f>
        <v>2000</v>
      </c>
      <c r="I55" s="20">
        <f>I54</f>
        <v>0</v>
      </c>
      <c r="J55" s="9"/>
      <c r="K55" s="26"/>
      <c r="L55" s="79">
        <f t="shared" si="1"/>
        <v>2000</v>
      </c>
      <c r="M55" s="83"/>
    </row>
    <row r="56" spans="1:17" s="38" customFormat="1" ht="18" customHeight="1" x14ac:dyDescent="0.2">
      <c r="A56" s="5"/>
      <c r="B56" s="58" t="s">
        <v>161</v>
      </c>
      <c r="C56" s="6"/>
      <c r="D56" s="6">
        <v>346</v>
      </c>
      <c r="E56" s="7"/>
      <c r="F56" s="8"/>
      <c r="G56" s="9"/>
      <c r="H56" s="9">
        <v>2000</v>
      </c>
      <c r="I56" s="9"/>
      <c r="J56" s="9"/>
      <c r="K56" s="26"/>
      <c r="L56" s="78">
        <f t="shared" si="2"/>
        <v>2000</v>
      </c>
      <c r="M56" s="83"/>
    </row>
    <row r="57" spans="1:17" ht="18" customHeight="1" x14ac:dyDescent="0.2">
      <c r="A57" s="5"/>
      <c r="B57" s="21" t="s">
        <v>150</v>
      </c>
      <c r="C57" s="6"/>
      <c r="D57" s="6"/>
      <c r="E57" s="7"/>
      <c r="F57" s="8"/>
      <c r="G57" s="9"/>
      <c r="H57" s="20">
        <f>H56</f>
        <v>2000</v>
      </c>
      <c r="I57" s="20">
        <f>I56</f>
        <v>0</v>
      </c>
      <c r="J57" s="9"/>
      <c r="K57" s="26"/>
      <c r="L57" s="79">
        <f t="shared" si="1"/>
        <v>2000</v>
      </c>
      <c r="M57" s="83"/>
      <c r="Q57" s="22"/>
    </row>
    <row r="58" spans="1:17" s="56" customFormat="1" ht="18" customHeight="1" x14ac:dyDescent="0.2">
      <c r="A58" s="5"/>
      <c r="B58" s="58" t="s">
        <v>162</v>
      </c>
      <c r="C58" s="6" t="s">
        <v>75</v>
      </c>
      <c r="D58" s="6">
        <v>349</v>
      </c>
      <c r="E58" s="7" t="s">
        <v>76</v>
      </c>
      <c r="F58" s="8">
        <v>0</v>
      </c>
      <c r="G58" s="9">
        <v>0</v>
      </c>
      <c r="H58" s="9"/>
      <c r="I58" s="9"/>
      <c r="J58" s="9">
        <v>10000</v>
      </c>
      <c r="K58" s="26">
        <v>0</v>
      </c>
      <c r="L58" s="78">
        <f t="shared" si="2"/>
        <v>0</v>
      </c>
      <c r="M58" s="83"/>
      <c r="Q58" s="22"/>
    </row>
    <row r="59" spans="1:17" s="66" customFormat="1" ht="18" customHeight="1" x14ac:dyDescent="0.2">
      <c r="A59" s="5"/>
      <c r="B59" s="58" t="s">
        <v>174</v>
      </c>
      <c r="C59" s="6"/>
      <c r="D59" s="6">
        <v>225</v>
      </c>
      <c r="E59" s="7"/>
      <c r="F59" s="8"/>
      <c r="G59" s="9"/>
      <c r="H59" s="9">
        <v>10610214.300000001</v>
      </c>
      <c r="I59" s="9">
        <v>0</v>
      </c>
      <c r="J59" s="9"/>
      <c r="K59" s="26"/>
      <c r="L59" s="78">
        <f t="shared" si="2"/>
        <v>10610214.300000001</v>
      </c>
      <c r="M59" s="83"/>
      <c r="Q59" s="22"/>
    </row>
    <row r="60" spans="1:17" s="70" customFormat="1" ht="18" customHeight="1" x14ac:dyDescent="0.2">
      <c r="A60" s="5"/>
      <c r="B60" s="58" t="s">
        <v>174</v>
      </c>
      <c r="C60" s="6"/>
      <c r="D60" s="6">
        <v>226</v>
      </c>
      <c r="E60" s="7"/>
      <c r="F60" s="8"/>
      <c r="G60" s="9"/>
      <c r="H60" s="9">
        <v>591802.27</v>
      </c>
      <c r="I60" s="9">
        <v>0</v>
      </c>
      <c r="J60" s="9"/>
      <c r="K60" s="26"/>
      <c r="L60" s="78">
        <f t="shared" si="2"/>
        <v>591802.27</v>
      </c>
      <c r="M60" s="83"/>
      <c r="Q60" s="22"/>
    </row>
    <row r="61" spans="1:17" s="14" customFormat="1" ht="18" customHeight="1" x14ac:dyDescent="0.2">
      <c r="A61" s="5"/>
      <c r="B61" s="58" t="s">
        <v>174</v>
      </c>
      <c r="C61" s="6"/>
      <c r="D61" s="6">
        <v>346</v>
      </c>
      <c r="E61" s="7"/>
      <c r="F61" s="8"/>
      <c r="G61" s="9"/>
      <c r="H61" s="9"/>
      <c r="I61" s="9"/>
      <c r="J61" s="9"/>
      <c r="K61" s="26"/>
      <c r="L61" s="78">
        <f t="shared" si="2"/>
        <v>0</v>
      </c>
      <c r="M61" s="83"/>
    </row>
    <row r="62" spans="1:17" ht="18" customHeight="1" x14ac:dyDescent="0.2">
      <c r="A62" s="5"/>
      <c r="B62" s="21" t="s">
        <v>150</v>
      </c>
      <c r="C62" s="6"/>
      <c r="D62" s="6"/>
      <c r="E62" s="7"/>
      <c r="F62" s="8"/>
      <c r="G62" s="9"/>
      <c r="H62" s="20">
        <f>H58+H59+H60+H61</f>
        <v>11202016.57</v>
      </c>
      <c r="I62" s="20">
        <f>I58+I59+I60+I61</f>
        <v>0</v>
      </c>
      <c r="J62" s="9"/>
      <c r="K62" s="26"/>
      <c r="L62" s="79">
        <f t="shared" si="1"/>
        <v>11202016.57</v>
      </c>
      <c r="M62" s="83"/>
    </row>
    <row r="63" spans="1:17" s="56" customFormat="1" ht="18" customHeight="1" x14ac:dyDescent="0.2">
      <c r="A63" s="5"/>
      <c r="B63" s="58" t="s">
        <v>163</v>
      </c>
      <c r="C63" s="6" t="s">
        <v>77</v>
      </c>
      <c r="D63" s="6">
        <v>346</v>
      </c>
      <c r="E63" s="7" t="s">
        <v>78</v>
      </c>
      <c r="F63" s="8">
        <v>0</v>
      </c>
      <c r="G63" s="9">
        <v>0</v>
      </c>
      <c r="H63" s="9">
        <v>2000</v>
      </c>
      <c r="I63" s="9"/>
      <c r="J63" s="9">
        <v>16000</v>
      </c>
      <c r="K63" s="26">
        <v>0</v>
      </c>
      <c r="L63" s="78">
        <f t="shared" ref="L63:L76" si="3">H63-I63</f>
        <v>2000</v>
      </c>
      <c r="M63" s="83"/>
    </row>
    <row r="64" spans="1:17" s="14" customFormat="1" ht="18" customHeight="1" x14ac:dyDescent="0.2">
      <c r="A64" s="5"/>
      <c r="B64" s="58" t="s">
        <v>164</v>
      </c>
      <c r="C64" s="6"/>
      <c r="D64" s="6">
        <v>346</v>
      </c>
      <c r="E64" s="7"/>
      <c r="F64" s="8"/>
      <c r="G64" s="9"/>
      <c r="H64" s="9">
        <v>2000</v>
      </c>
      <c r="I64" s="9"/>
      <c r="J64" s="9"/>
      <c r="K64" s="26"/>
      <c r="L64" s="78">
        <f t="shared" si="3"/>
        <v>2000</v>
      </c>
      <c r="M64" s="83"/>
    </row>
    <row r="65" spans="1:13" s="97" customFormat="1" ht="18" customHeight="1" x14ac:dyDescent="0.2">
      <c r="A65" s="5"/>
      <c r="B65" s="58" t="s">
        <v>193</v>
      </c>
      <c r="C65" s="6"/>
      <c r="D65" s="6">
        <v>226</v>
      </c>
      <c r="E65" s="7"/>
      <c r="F65" s="8"/>
      <c r="G65" s="9"/>
      <c r="H65" s="9"/>
      <c r="I65" s="9"/>
      <c r="J65" s="9"/>
      <c r="K65" s="26"/>
      <c r="L65" s="78">
        <f t="shared" si="3"/>
        <v>0</v>
      </c>
      <c r="M65" s="83"/>
    </row>
    <row r="66" spans="1:13" s="97" customFormat="1" ht="18" customHeight="1" x14ac:dyDescent="0.2">
      <c r="A66" s="5"/>
      <c r="B66" s="58" t="s">
        <v>193</v>
      </c>
      <c r="C66" s="6"/>
      <c r="D66" s="6">
        <v>226</v>
      </c>
      <c r="E66" s="7"/>
      <c r="F66" s="8"/>
      <c r="G66" s="9"/>
      <c r="H66" s="9"/>
      <c r="I66" s="9"/>
      <c r="J66" s="9"/>
      <c r="K66" s="26"/>
      <c r="L66" s="78">
        <f t="shared" si="3"/>
        <v>0</v>
      </c>
      <c r="M66" s="83" t="s">
        <v>194</v>
      </c>
    </row>
    <row r="67" spans="1:13" s="42" customFormat="1" ht="18" customHeight="1" x14ac:dyDescent="0.2">
      <c r="A67" s="5"/>
      <c r="B67" s="21" t="s">
        <v>150</v>
      </c>
      <c r="C67" s="6"/>
      <c r="D67" s="6"/>
      <c r="E67" s="7"/>
      <c r="F67" s="8"/>
      <c r="G67" s="9"/>
      <c r="H67" s="20">
        <f>H63+H64+H65+H66</f>
        <v>4000</v>
      </c>
      <c r="I67" s="20">
        <f>I63+I64+I65+I66</f>
        <v>0</v>
      </c>
      <c r="J67" s="9"/>
      <c r="K67" s="26"/>
      <c r="L67" s="79">
        <f>H67-I67</f>
        <v>4000</v>
      </c>
      <c r="M67" s="83"/>
    </row>
    <row r="68" spans="1:13" s="41" customFormat="1" ht="18" customHeight="1" x14ac:dyDescent="0.2">
      <c r="A68" s="5"/>
      <c r="B68" s="58" t="s">
        <v>196</v>
      </c>
      <c r="C68" s="6"/>
      <c r="D68" s="6">
        <v>225</v>
      </c>
      <c r="E68" s="7"/>
      <c r="F68" s="8"/>
      <c r="G68" s="9"/>
      <c r="H68" s="9">
        <v>2574000</v>
      </c>
      <c r="I68" s="9"/>
      <c r="J68" s="9"/>
      <c r="K68" s="26"/>
      <c r="L68" s="78">
        <f>H68-I68</f>
        <v>2574000</v>
      </c>
      <c r="M68" s="83" t="s">
        <v>197</v>
      </c>
    </row>
    <row r="69" spans="1:13" s="71" customFormat="1" ht="18" customHeight="1" x14ac:dyDescent="0.2">
      <c r="A69" s="5"/>
      <c r="B69" s="6" t="s">
        <v>196</v>
      </c>
      <c r="C69" s="6"/>
      <c r="D69" s="6">
        <v>225</v>
      </c>
      <c r="E69" s="7"/>
      <c r="F69" s="8"/>
      <c r="G69" s="9"/>
      <c r="H69" s="9">
        <v>26000</v>
      </c>
      <c r="I69" s="9"/>
      <c r="J69" s="9"/>
      <c r="K69" s="26"/>
      <c r="L69" s="78">
        <f>H69-I69</f>
        <v>26000</v>
      </c>
      <c r="M69" s="83" t="s">
        <v>198</v>
      </c>
    </row>
    <row r="70" spans="1:13" s="41" customFormat="1" ht="18" customHeight="1" x14ac:dyDescent="0.2">
      <c r="A70" s="5"/>
      <c r="B70" s="58" t="s">
        <v>196</v>
      </c>
      <c r="C70" s="6"/>
      <c r="D70" s="6">
        <v>225</v>
      </c>
      <c r="E70" s="7"/>
      <c r="F70" s="8"/>
      <c r="G70" s="9"/>
      <c r="H70" s="9">
        <v>53061.22</v>
      </c>
      <c r="I70" s="9"/>
      <c r="J70" s="9"/>
      <c r="K70" s="26"/>
      <c r="L70" s="78">
        <f>H70-I70</f>
        <v>53061.22</v>
      </c>
      <c r="M70" s="83" t="s">
        <v>199</v>
      </c>
    </row>
    <row r="71" spans="1:13" s="38" customFormat="1" ht="18" customHeight="1" x14ac:dyDescent="0.2">
      <c r="A71" s="5"/>
      <c r="B71" s="21" t="s">
        <v>150</v>
      </c>
      <c r="C71" s="6"/>
      <c r="D71" s="6"/>
      <c r="E71" s="7"/>
      <c r="F71" s="8"/>
      <c r="G71" s="9"/>
      <c r="H71" s="20">
        <f>H68+H69+H70</f>
        <v>2653061.2200000002</v>
      </c>
      <c r="I71" s="20">
        <f>I68+I69+I70</f>
        <v>0</v>
      </c>
      <c r="J71" s="9"/>
      <c r="K71" s="26"/>
      <c r="L71" s="79">
        <f>L68+L69+L70</f>
        <v>2653061.2200000002</v>
      </c>
      <c r="M71" s="83"/>
    </row>
    <row r="72" spans="1:13" s="38" customFormat="1" ht="18" customHeight="1" x14ac:dyDescent="0.2">
      <c r="A72" s="5"/>
      <c r="B72" s="58" t="s">
        <v>181</v>
      </c>
      <c r="C72" s="6"/>
      <c r="D72" s="6">
        <v>223</v>
      </c>
      <c r="E72" s="7"/>
      <c r="F72" s="8"/>
      <c r="G72" s="9"/>
      <c r="H72" s="9">
        <v>50000</v>
      </c>
      <c r="I72" s="9">
        <v>12353.22</v>
      </c>
      <c r="J72" s="9"/>
      <c r="K72" s="26"/>
      <c r="L72" s="78">
        <f t="shared" si="3"/>
        <v>37646.78</v>
      </c>
      <c r="M72" s="83"/>
    </row>
    <row r="73" spans="1:13" s="38" customFormat="1" ht="18" customHeight="1" x14ac:dyDescent="0.2">
      <c r="A73" s="5"/>
      <c r="B73" s="58" t="s">
        <v>84</v>
      </c>
      <c r="C73" s="6"/>
      <c r="D73" s="6">
        <v>226</v>
      </c>
      <c r="E73" s="7"/>
      <c r="F73" s="8"/>
      <c r="G73" s="9"/>
      <c r="H73" s="9">
        <v>0</v>
      </c>
      <c r="I73" s="20"/>
      <c r="J73" s="9"/>
      <c r="K73" s="26"/>
      <c r="L73" s="78">
        <f t="shared" si="3"/>
        <v>0</v>
      </c>
      <c r="M73" s="83"/>
    </row>
    <row r="74" spans="1:13" s="38" customFormat="1" ht="18" customHeight="1" x14ac:dyDescent="0.2">
      <c r="A74" s="5"/>
      <c r="B74" s="58" t="s">
        <v>84</v>
      </c>
      <c r="C74" s="6"/>
      <c r="D74" s="6">
        <v>346</v>
      </c>
      <c r="E74" s="7"/>
      <c r="F74" s="8"/>
      <c r="G74" s="9"/>
      <c r="H74" s="9">
        <v>5000</v>
      </c>
      <c r="I74" s="9"/>
      <c r="J74" s="9"/>
      <c r="K74" s="26"/>
      <c r="L74" s="78">
        <f t="shared" si="3"/>
        <v>5000</v>
      </c>
      <c r="M74" s="83"/>
    </row>
    <row r="75" spans="1:13" s="38" customFormat="1" ht="18" customHeight="1" x14ac:dyDescent="0.2">
      <c r="A75" s="5"/>
      <c r="B75" s="58" t="s">
        <v>165</v>
      </c>
      <c r="C75" s="6"/>
      <c r="D75" s="6">
        <v>310</v>
      </c>
      <c r="E75" s="7"/>
      <c r="F75" s="8"/>
      <c r="G75" s="9"/>
      <c r="H75" s="9"/>
      <c r="I75" s="9"/>
      <c r="J75" s="9"/>
      <c r="K75" s="26"/>
      <c r="L75" s="78">
        <f t="shared" si="3"/>
        <v>0</v>
      </c>
      <c r="M75" s="83"/>
    </row>
    <row r="76" spans="1:13" ht="18" customHeight="1" x14ac:dyDescent="0.2">
      <c r="A76" s="5"/>
      <c r="B76" s="60" t="s">
        <v>150</v>
      </c>
      <c r="C76" s="6"/>
      <c r="D76" s="6"/>
      <c r="E76" s="7"/>
      <c r="F76" s="8"/>
      <c r="G76" s="9"/>
      <c r="H76" s="20">
        <f>H72+H73+H74+H75</f>
        <v>55000</v>
      </c>
      <c r="I76" s="20">
        <f>I72+I74+I75</f>
        <v>12353.22</v>
      </c>
      <c r="J76" s="9"/>
      <c r="K76" s="26"/>
      <c r="L76" s="79">
        <f t="shared" si="3"/>
        <v>42646.78</v>
      </c>
      <c r="M76" s="83"/>
    </row>
    <row r="77" spans="1:13" s="23" customFormat="1" ht="18" customHeight="1" x14ac:dyDescent="0.2">
      <c r="A77" s="5"/>
      <c r="B77" s="58" t="s">
        <v>85</v>
      </c>
      <c r="C77" s="6" t="s">
        <v>79</v>
      </c>
      <c r="D77" s="6">
        <v>225</v>
      </c>
      <c r="E77" s="7" t="s">
        <v>80</v>
      </c>
      <c r="F77" s="8">
        <v>0</v>
      </c>
      <c r="G77" s="9">
        <v>0</v>
      </c>
      <c r="H77" s="9">
        <v>40000</v>
      </c>
      <c r="I77" s="9"/>
      <c r="J77" s="9">
        <v>102345</v>
      </c>
      <c r="K77" s="26">
        <v>0</v>
      </c>
      <c r="L77" s="78">
        <f>H77-I77</f>
        <v>40000</v>
      </c>
      <c r="M77" s="83"/>
    </row>
    <row r="78" spans="1:13" s="56" customFormat="1" ht="18" customHeight="1" x14ac:dyDescent="0.2">
      <c r="A78" s="5"/>
      <c r="B78" s="58" t="s">
        <v>85</v>
      </c>
      <c r="C78" s="6"/>
      <c r="D78" s="6">
        <v>226</v>
      </c>
      <c r="E78" s="7"/>
      <c r="F78" s="8"/>
      <c r="G78" s="9"/>
      <c r="H78" s="9">
        <v>25000</v>
      </c>
      <c r="I78" s="9"/>
      <c r="J78" s="9"/>
      <c r="K78" s="26"/>
      <c r="L78" s="78">
        <f>H78-I78</f>
        <v>25000</v>
      </c>
      <c r="M78" s="83"/>
    </row>
    <row r="79" spans="1:13" ht="18" customHeight="1" x14ac:dyDescent="0.2">
      <c r="A79" s="5"/>
      <c r="B79" s="58" t="s">
        <v>85</v>
      </c>
      <c r="C79" s="6"/>
      <c r="D79" s="6">
        <v>343</v>
      </c>
      <c r="E79" s="7"/>
      <c r="F79" s="8"/>
      <c r="G79" s="9"/>
      <c r="H79" s="9">
        <v>15000</v>
      </c>
      <c r="I79" s="9"/>
      <c r="J79" s="9"/>
      <c r="K79" s="26"/>
      <c r="L79" s="78">
        <f>H79-I79</f>
        <v>15000</v>
      </c>
      <c r="M79" s="83"/>
    </row>
    <row r="80" spans="1:13" s="101" customFormat="1" ht="18" customHeight="1" x14ac:dyDescent="0.2">
      <c r="A80" s="15"/>
      <c r="B80" s="58" t="s">
        <v>85</v>
      </c>
      <c r="C80" s="6"/>
      <c r="D80" s="6">
        <v>344</v>
      </c>
      <c r="E80" s="7"/>
      <c r="F80" s="8"/>
      <c r="G80" s="9"/>
      <c r="H80" s="9">
        <v>300000</v>
      </c>
      <c r="I80" s="9"/>
      <c r="J80" s="9"/>
      <c r="K80" s="26"/>
      <c r="L80" s="78">
        <f>H80-I80</f>
        <v>300000</v>
      </c>
      <c r="M80" s="83"/>
    </row>
    <row r="81" spans="1:13" ht="18" customHeight="1" x14ac:dyDescent="0.2">
      <c r="B81" s="58" t="s">
        <v>85</v>
      </c>
      <c r="C81" s="6" t="s">
        <v>81</v>
      </c>
      <c r="D81" s="6">
        <v>346</v>
      </c>
      <c r="E81" s="7" t="s">
        <v>82</v>
      </c>
      <c r="F81" s="8">
        <v>0</v>
      </c>
      <c r="G81" s="9">
        <v>0</v>
      </c>
      <c r="H81" s="9">
        <v>15000</v>
      </c>
      <c r="I81" s="9"/>
      <c r="J81" s="9">
        <v>36000</v>
      </c>
      <c r="K81" s="26">
        <v>0</v>
      </c>
      <c r="L81" s="78">
        <f>H81-I81</f>
        <v>15000</v>
      </c>
      <c r="M81" s="83"/>
    </row>
    <row r="82" spans="1:13" ht="18" customHeight="1" x14ac:dyDescent="0.2">
      <c r="L82" s="29"/>
      <c r="M82" s="83"/>
    </row>
    <row r="83" spans="1:13" s="14" customFormat="1" ht="18" customHeight="1" x14ac:dyDescent="0.2">
      <c r="A83" s="3"/>
      <c r="B83"/>
      <c r="C83"/>
      <c r="D83"/>
      <c r="E83"/>
      <c r="F83"/>
      <c r="G83"/>
      <c r="H83"/>
      <c r="I83"/>
      <c r="J83"/>
      <c r="K83"/>
      <c r="L83" s="29"/>
      <c r="M83" s="83"/>
    </row>
    <row r="84" spans="1:13" s="35" customFormat="1" ht="18" customHeight="1" x14ac:dyDescent="0.2">
      <c r="A84" s="3"/>
      <c r="B84" s="21" t="s">
        <v>150</v>
      </c>
      <c r="C84" s="6"/>
      <c r="D84" s="6"/>
      <c r="E84" s="7"/>
      <c r="F84" s="4"/>
      <c r="G84" s="5"/>
      <c r="H84" s="24">
        <f>H77+H78+H79+H80+H81</f>
        <v>395000</v>
      </c>
      <c r="I84" s="24">
        <f>I77+I78+I81</f>
        <v>0</v>
      </c>
      <c r="J84" s="5"/>
      <c r="K84" s="25"/>
      <c r="L84" s="79">
        <f t="shared" ref="L84" si="4">H84-I84</f>
        <v>395000</v>
      </c>
      <c r="M84" s="83"/>
    </row>
    <row r="85" spans="1:13" s="35" customFormat="1" ht="18" customHeight="1" x14ac:dyDescent="0.2">
      <c r="A85" s="3"/>
      <c r="B85" s="58" t="s">
        <v>86</v>
      </c>
      <c r="C85" s="6"/>
      <c r="D85" s="6">
        <v>225</v>
      </c>
      <c r="E85" s="7"/>
      <c r="F85" s="4"/>
      <c r="G85" s="5"/>
      <c r="H85" s="31">
        <v>50000</v>
      </c>
      <c r="I85" s="31"/>
      <c r="J85" s="5"/>
      <c r="K85" s="25"/>
      <c r="L85" s="78">
        <f t="shared" ref="L85:L91" si="5">H85-I85</f>
        <v>50000</v>
      </c>
      <c r="M85" s="83"/>
    </row>
    <row r="86" spans="1:13" s="68" customFormat="1" ht="18" customHeight="1" x14ac:dyDescent="0.2">
      <c r="A86" s="3"/>
      <c r="B86" s="58" t="s">
        <v>86</v>
      </c>
      <c r="C86" s="6"/>
      <c r="D86" s="6">
        <v>226</v>
      </c>
      <c r="E86" s="7"/>
      <c r="F86" s="4"/>
      <c r="G86" s="5"/>
      <c r="H86" s="31">
        <v>109900</v>
      </c>
      <c r="I86" s="31">
        <v>106000</v>
      </c>
      <c r="J86" s="5"/>
      <c r="K86" s="25"/>
      <c r="L86" s="78">
        <f t="shared" si="5"/>
        <v>3900</v>
      </c>
      <c r="M86" s="83"/>
    </row>
    <row r="87" spans="1:13" s="36" customFormat="1" ht="18" customHeight="1" x14ac:dyDescent="0.2">
      <c r="A87" s="3"/>
      <c r="B87" s="58" t="s">
        <v>86</v>
      </c>
      <c r="C87" s="6"/>
      <c r="D87" s="6">
        <v>227</v>
      </c>
      <c r="E87" s="7"/>
      <c r="F87" s="4"/>
      <c r="G87" s="5"/>
      <c r="H87" s="31">
        <v>26100</v>
      </c>
      <c r="I87" s="31">
        <v>26100</v>
      </c>
      <c r="J87" s="5"/>
      <c r="K87" s="25"/>
      <c r="L87" s="78">
        <f t="shared" si="5"/>
        <v>0</v>
      </c>
      <c r="M87" s="83"/>
    </row>
    <row r="88" spans="1:13" s="56" customFormat="1" ht="18" customHeight="1" x14ac:dyDescent="0.2">
      <c r="A88" s="3"/>
      <c r="B88" s="58" t="s">
        <v>86</v>
      </c>
      <c r="C88" s="6"/>
      <c r="D88" s="6">
        <v>310</v>
      </c>
      <c r="E88" s="7"/>
      <c r="F88" s="4"/>
      <c r="G88" s="5"/>
      <c r="H88" s="31">
        <v>30000</v>
      </c>
      <c r="I88" s="31"/>
      <c r="J88" s="5"/>
      <c r="K88" s="25"/>
      <c r="L88" s="78">
        <f t="shared" si="5"/>
        <v>30000</v>
      </c>
      <c r="M88" s="83"/>
    </row>
    <row r="89" spans="1:13" s="56" customFormat="1" ht="18" customHeight="1" x14ac:dyDescent="0.2">
      <c r="A89" s="3"/>
      <c r="B89" s="58" t="s">
        <v>86</v>
      </c>
      <c r="C89" s="6"/>
      <c r="D89" s="6">
        <v>343</v>
      </c>
      <c r="E89" s="7"/>
      <c r="F89" s="4"/>
      <c r="G89" s="5"/>
      <c r="H89" s="31">
        <v>5000</v>
      </c>
      <c r="I89" s="31"/>
      <c r="J89" s="5"/>
      <c r="K89" s="25"/>
      <c r="L89" s="78">
        <f t="shared" si="5"/>
        <v>5000</v>
      </c>
      <c r="M89" s="83"/>
    </row>
    <row r="90" spans="1:13" s="36" customFormat="1" ht="18" customHeight="1" x14ac:dyDescent="0.2">
      <c r="A90" s="3"/>
      <c r="B90" s="58" t="s">
        <v>86</v>
      </c>
      <c r="C90" s="6"/>
      <c r="D90" s="6">
        <v>344</v>
      </c>
      <c r="E90" s="7"/>
      <c r="F90" s="4"/>
      <c r="G90" s="5"/>
      <c r="H90" s="31">
        <v>10000</v>
      </c>
      <c r="I90" s="31">
        <v>4850</v>
      </c>
      <c r="J90" s="5"/>
      <c r="K90" s="25"/>
      <c r="L90" s="78">
        <f t="shared" si="5"/>
        <v>5150</v>
      </c>
      <c r="M90" s="83"/>
    </row>
    <row r="91" spans="1:13" s="35" customFormat="1" ht="18" customHeight="1" x14ac:dyDescent="0.2">
      <c r="A91" s="3"/>
      <c r="B91" s="58" t="s">
        <v>86</v>
      </c>
      <c r="C91" s="6"/>
      <c r="D91" s="6">
        <v>346</v>
      </c>
      <c r="E91" s="7"/>
      <c r="F91" s="4"/>
      <c r="G91" s="5"/>
      <c r="H91" s="31">
        <v>50000</v>
      </c>
      <c r="I91" s="31">
        <v>8710</v>
      </c>
      <c r="J91" s="5"/>
      <c r="K91" s="25"/>
      <c r="L91" s="78">
        <f t="shared" si="5"/>
        <v>41290</v>
      </c>
      <c r="M91" s="83"/>
    </row>
    <row r="92" spans="1:13" s="30" customFormat="1" ht="18" customHeight="1" x14ac:dyDescent="0.2">
      <c r="A92" s="3"/>
      <c r="B92" s="21" t="s">
        <v>150</v>
      </c>
      <c r="C92" s="6"/>
      <c r="D92" s="6"/>
      <c r="E92" s="7"/>
      <c r="F92" s="4"/>
      <c r="G92" s="5"/>
      <c r="H92" s="24">
        <f>H85+H86+H88+H87+H89+H90+H91</f>
        <v>281000</v>
      </c>
      <c r="I92" s="24">
        <f>I85+I86+I87+I88+I89+I90+I91</f>
        <v>145660</v>
      </c>
      <c r="J92" s="5"/>
      <c r="K92" s="25"/>
      <c r="L92" s="79">
        <f t="shared" ref="L92" si="6">H92-I92</f>
        <v>135340</v>
      </c>
      <c r="M92" s="83"/>
    </row>
    <row r="93" spans="1:13" s="30" customFormat="1" ht="18" customHeight="1" x14ac:dyDescent="0.2">
      <c r="A93" s="3"/>
      <c r="B93" s="58" t="s">
        <v>166</v>
      </c>
      <c r="C93" s="6"/>
      <c r="D93" s="6">
        <v>211</v>
      </c>
      <c r="E93" s="7"/>
      <c r="F93" s="4"/>
      <c r="G93" s="5"/>
      <c r="H93" s="31">
        <v>923600</v>
      </c>
      <c r="I93" s="31">
        <v>366536</v>
      </c>
      <c r="J93" s="5"/>
      <c r="K93" s="25"/>
      <c r="L93" s="78">
        <f>H93-I93</f>
        <v>557064</v>
      </c>
      <c r="M93" s="83"/>
    </row>
    <row r="94" spans="1:13" s="30" customFormat="1" ht="18" customHeight="1" x14ac:dyDescent="0.2">
      <c r="A94" s="3"/>
      <c r="B94" s="58" t="s">
        <v>167</v>
      </c>
      <c r="C94" s="6"/>
      <c r="D94" s="6">
        <v>213</v>
      </c>
      <c r="E94" s="7"/>
      <c r="F94" s="4"/>
      <c r="G94" s="5"/>
      <c r="H94" s="31">
        <v>248100</v>
      </c>
      <c r="I94" s="31">
        <v>87092.57</v>
      </c>
      <c r="J94" s="5"/>
      <c r="K94" s="25"/>
      <c r="L94" s="78">
        <f t="shared" ref="L94:L103" si="7">H94-I94</f>
        <v>161007.43</v>
      </c>
      <c r="M94" s="83"/>
    </row>
    <row r="95" spans="1:13" s="30" customFormat="1" ht="18" customHeight="1" x14ac:dyDescent="0.2">
      <c r="A95" s="3"/>
      <c r="B95" s="58" t="s">
        <v>87</v>
      </c>
      <c r="C95" s="6"/>
      <c r="D95" s="6">
        <v>225</v>
      </c>
      <c r="E95" s="7"/>
      <c r="F95" s="4"/>
      <c r="G95" s="5"/>
      <c r="H95" s="31">
        <v>20000</v>
      </c>
      <c r="I95" s="31"/>
      <c r="J95" s="5"/>
      <c r="K95" s="25"/>
      <c r="L95" s="78">
        <f t="shared" si="7"/>
        <v>20000</v>
      </c>
      <c r="M95" s="83"/>
    </row>
    <row r="96" spans="1:13" s="33" customFormat="1" ht="18" customHeight="1" x14ac:dyDescent="0.2">
      <c r="A96" s="3"/>
      <c r="B96" s="58" t="s">
        <v>87</v>
      </c>
      <c r="C96" s="6"/>
      <c r="D96" s="6">
        <v>226</v>
      </c>
      <c r="E96" s="7"/>
      <c r="F96" s="4"/>
      <c r="G96" s="5"/>
      <c r="H96" s="31">
        <v>5000</v>
      </c>
      <c r="I96" s="31"/>
      <c r="J96" s="5"/>
      <c r="K96" s="25"/>
      <c r="L96" s="78">
        <f t="shared" si="7"/>
        <v>5000</v>
      </c>
      <c r="M96" s="83"/>
    </row>
    <row r="97" spans="1:13" s="93" customFormat="1" ht="18" customHeight="1" x14ac:dyDescent="0.2">
      <c r="A97" s="3"/>
      <c r="B97" s="58" t="s">
        <v>166</v>
      </c>
      <c r="C97" s="6"/>
      <c r="D97" s="6">
        <v>266</v>
      </c>
      <c r="E97" s="7"/>
      <c r="F97" s="4"/>
      <c r="G97" s="5"/>
      <c r="H97" s="31">
        <v>4200</v>
      </c>
      <c r="I97" s="31">
        <v>4166.25</v>
      </c>
      <c r="J97" s="5"/>
      <c r="K97" s="25"/>
      <c r="L97" s="78">
        <f t="shared" si="7"/>
        <v>33.75</v>
      </c>
      <c r="M97" s="83"/>
    </row>
    <row r="98" spans="1:13" s="33" customFormat="1" ht="18" customHeight="1" x14ac:dyDescent="0.2">
      <c r="A98" s="3"/>
      <c r="B98" s="58" t="s">
        <v>87</v>
      </c>
      <c r="C98" s="6"/>
      <c r="D98" s="6">
        <v>227</v>
      </c>
      <c r="E98" s="7"/>
      <c r="F98" s="4"/>
      <c r="G98" s="5"/>
      <c r="H98" s="31">
        <v>10000</v>
      </c>
      <c r="I98" s="31"/>
      <c r="J98" s="5"/>
      <c r="K98" s="25"/>
      <c r="L98" s="78">
        <f t="shared" si="7"/>
        <v>10000</v>
      </c>
      <c r="M98" s="83"/>
    </row>
    <row r="99" spans="1:13" s="33" customFormat="1" ht="18" customHeight="1" x14ac:dyDescent="0.2">
      <c r="A99" s="3"/>
      <c r="B99" s="58" t="s">
        <v>87</v>
      </c>
      <c r="C99" s="6"/>
      <c r="D99" s="6">
        <v>310</v>
      </c>
      <c r="E99" s="7"/>
      <c r="F99" s="4"/>
      <c r="G99" s="5"/>
      <c r="H99" s="31">
        <v>10000</v>
      </c>
      <c r="I99" s="31"/>
      <c r="J99" s="5"/>
      <c r="K99" s="25"/>
      <c r="L99" s="78">
        <f t="shared" si="7"/>
        <v>10000</v>
      </c>
      <c r="M99" s="83"/>
    </row>
    <row r="100" spans="1:13" s="74" customFormat="1" ht="18" customHeight="1" x14ac:dyDescent="0.2">
      <c r="A100" s="3"/>
      <c r="B100" s="58" t="s">
        <v>87</v>
      </c>
      <c r="C100" s="6"/>
      <c r="D100" s="6">
        <v>343</v>
      </c>
      <c r="E100" s="7"/>
      <c r="F100" s="4"/>
      <c r="G100" s="5"/>
      <c r="H100" s="31">
        <v>700000</v>
      </c>
      <c r="I100" s="31">
        <v>181850</v>
      </c>
      <c r="J100" s="5"/>
      <c r="K100" s="25"/>
      <c r="L100" s="78">
        <f t="shared" si="7"/>
        <v>518150</v>
      </c>
      <c r="M100" s="83"/>
    </row>
    <row r="101" spans="1:13" ht="18" customHeight="1" x14ac:dyDescent="0.2">
      <c r="A101" s="5"/>
      <c r="B101" s="58" t="s">
        <v>87</v>
      </c>
      <c r="C101" s="6"/>
      <c r="D101" s="6">
        <v>344</v>
      </c>
      <c r="E101" s="7"/>
      <c r="F101" s="4"/>
      <c r="G101" s="5"/>
      <c r="H101" s="31">
        <v>3000</v>
      </c>
      <c r="I101" s="31"/>
      <c r="J101" s="5"/>
      <c r="K101" s="25"/>
      <c r="L101" s="78">
        <f t="shared" si="7"/>
        <v>3000</v>
      </c>
      <c r="M101" s="83"/>
    </row>
    <row r="102" spans="1:13" s="14" customFormat="1" ht="18" customHeight="1" x14ac:dyDescent="0.2">
      <c r="A102" s="5"/>
      <c r="B102" s="58" t="s">
        <v>87</v>
      </c>
      <c r="C102" s="6"/>
      <c r="D102" s="6">
        <v>346</v>
      </c>
      <c r="E102" s="7" t="s">
        <v>83</v>
      </c>
      <c r="F102" s="8">
        <v>0</v>
      </c>
      <c r="G102" s="9">
        <v>0</v>
      </c>
      <c r="H102" s="9">
        <v>50000</v>
      </c>
      <c r="I102" s="9">
        <v>3810</v>
      </c>
      <c r="J102" s="9">
        <v>84000</v>
      </c>
      <c r="K102" s="26">
        <v>0</v>
      </c>
      <c r="L102" s="78">
        <f t="shared" si="7"/>
        <v>46190</v>
      </c>
      <c r="M102" s="83"/>
    </row>
    <row r="103" spans="1:13" ht="18" customHeight="1" x14ac:dyDescent="0.2">
      <c r="A103" s="5"/>
      <c r="B103" s="21" t="s">
        <v>150</v>
      </c>
      <c r="C103" s="6"/>
      <c r="D103" s="6"/>
      <c r="E103" s="7"/>
      <c r="F103" s="8"/>
      <c r="G103" s="9"/>
      <c r="H103" s="20">
        <f>H93+H94+H95+H96+H97+H98+H99+H100+H101+H102</f>
        <v>1973900</v>
      </c>
      <c r="I103" s="20">
        <f>I93+I94+I95+I96+I97+I98+I99+I100+I101+I102</f>
        <v>643454.82000000007</v>
      </c>
      <c r="J103" s="9"/>
      <c r="K103" s="26"/>
      <c r="L103" s="79">
        <f t="shared" si="7"/>
        <v>1330445.18</v>
      </c>
      <c r="M103" s="83"/>
    </row>
    <row r="104" spans="1:13" ht="18" customHeight="1" x14ac:dyDescent="0.2">
      <c r="A104" s="5"/>
      <c r="B104" s="6" t="s">
        <v>88</v>
      </c>
      <c r="C104" s="6" t="s">
        <v>89</v>
      </c>
      <c r="D104" s="6" t="s">
        <v>90</v>
      </c>
      <c r="E104" s="7" t="s">
        <v>91</v>
      </c>
      <c r="F104" s="8">
        <v>0</v>
      </c>
      <c r="G104" s="9">
        <v>0</v>
      </c>
      <c r="H104" s="9">
        <v>1900200</v>
      </c>
      <c r="I104" s="9">
        <v>566603</v>
      </c>
      <c r="J104" s="9">
        <v>1010500</v>
      </c>
      <c r="K104" s="26">
        <v>0</v>
      </c>
      <c r="L104" s="78">
        <f t="shared" ref="L104:L111" si="8">H104-I104</f>
        <v>1333597</v>
      </c>
      <c r="M104" s="83"/>
    </row>
    <row r="105" spans="1:13" ht="18" customHeight="1" x14ac:dyDescent="0.2">
      <c r="A105" s="5"/>
      <c r="B105" s="58" t="s">
        <v>88</v>
      </c>
      <c r="C105" s="6" t="s">
        <v>93</v>
      </c>
      <c r="D105" s="6">
        <v>266</v>
      </c>
      <c r="E105" s="7" t="s">
        <v>94</v>
      </c>
      <c r="F105" s="8">
        <v>0</v>
      </c>
      <c r="G105" s="9">
        <v>0</v>
      </c>
      <c r="H105" s="9">
        <v>10000</v>
      </c>
      <c r="I105" s="9">
        <v>4948.29</v>
      </c>
      <c r="J105" s="9">
        <v>3600</v>
      </c>
      <c r="K105" s="26">
        <v>0</v>
      </c>
      <c r="L105" s="78">
        <f t="shared" si="8"/>
        <v>5051.71</v>
      </c>
      <c r="M105" s="83"/>
    </row>
    <row r="106" spans="1:13" ht="18" customHeight="1" x14ac:dyDescent="0.2">
      <c r="A106" s="5"/>
      <c r="B106" s="58" t="s">
        <v>95</v>
      </c>
      <c r="C106" s="6" t="s">
        <v>96</v>
      </c>
      <c r="D106" s="6">
        <v>213</v>
      </c>
      <c r="E106" s="7" t="s">
        <v>97</v>
      </c>
      <c r="F106" s="8">
        <v>0</v>
      </c>
      <c r="G106" s="9">
        <v>0</v>
      </c>
      <c r="H106" s="9">
        <v>573100</v>
      </c>
      <c r="I106" s="9">
        <v>128785.19</v>
      </c>
      <c r="J106" s="9">
        <v>305200</v>
      </c>
      <c r="K106" s="26">
        <v>0</v>
      </c>
      <c r="L106" s="78">
        <f t="shared" si="8"/>
        <v>444314.81</v>
      </c>
      <c r="M106" s="83"/>
    </row>
    <row r="107" spans="1:13" ht="18" customHeight="1" x14ac:dyDescent="0.2">
      <c r="A107" s="5"/>
      <c r="B107" s="58" t="s">
        <v>92</v>
      </c>
      <c r="C107" s="6" t="s">
        <v>99</v>
      </c>
      <c r="D107" s="6">
        <v>266</v>
      </c>
      <c r="E107" s="7" t="s">
        <v>100</v>
      </c>
      <c r="F107" s="8">
        <v>0</v>
      </c>
      <c r="G107" s="9">
        <v>0</v>
      </c>
      <c r="H107" s="9">
        <v>2200</v>
      </c>
      <c r="I107" s="9">
        <v>720</v>
      </c>
      <c r="J107" s="9">
        <v>9570</v>
      </c>
      <c r="K107" s="26">
        <v>0</v>
      </c>
      <c r="L107" s="78">
        <f t="shared" si="8"/>
        <v>1480</v>
      </c>
      <c r="M107" s="83"/>
    </row>
    <row r="108" spans="1:13" ht="18" customHeight="1" x14ac:dyDescent="0.2">
      <c r="A108" s="5"/>
      <c r="B108" s="58" t="s">
        <v>98</v>
      </c>
      <c r="C108" s="6" t="s">
        <v>101</v>
      </c>
      <c r="D108" s="6">
        <v>222</v>
      </c>
      <c r="E108" s="7" t="s">
        <v>102</v>
      </c>
      <c r="F108" s="8">
        <v>0</v>
      </c>
      <c r="G108" s="9">
        <v>0</v>
      </c>
      <c r="H108" s="9">
        <v>1000</v>
      </c>
      <c r="I108" s="9"/>
      <c r="J108" s="9">
        <v>24360</v>
      </c>
      <c r="K108" s="26">
        <v>0</v>
      </c>
      <c r="L108" s="78">
        <f t="shared" si="8"/>
        <v>1000</v>
      </c>
      <c r="M108" s="83"/>
    </row>
    <row r="109" spans="1:13" ht="18" customHeight="1" x14ac:dyDescent="0.2">
      <c r="A109" s="5"/>
      <c r="B109" s="58" t="s">
        <v>182</v>
      </c>
      <c r="C109" s="6" t="s">
        <v>103</v>
      </c>
      <c r="D109" s="6">
        <v>223</v>
      </c>
      <c r="E109" s="7" t="s">
        <v>104</v>
      </c>
      <c r="F109" s="8">
        <v>0</v>
      </c>
      <c r="G109" s="9">
        <v>0</v>
      </c>
      <c r="H109" s="9">
        <v>495000</v>
      </c>
      <c r="I109" s="9">
        <v>199961.62</v>
      </c>
      <c r="J109" s="9">
        <v>15000</v>
      </c>
      <c r="K109" s="26">
        <v>0</v>
      </c>
      <c r="L109" s="78">
        <f t="shared" si="8"/>
        <v>295038.38</v>
      </c>
      <c r="M109" s="83"/>
    </row>
    <row r="110" spans="1:13" ht="18" customHeight="1" x14ac:dyDescent="0.2">
      <c r="A110" s="5"/>
      <c r="B110" s="58" t="s">
        <v>98</v>
      </c>
      <c r="C110" s="6" t="s">
        <v>105</v>
      </c>
      <c r="D110" s="6">
        <v>225</v>
      </c>
      <c r="E110" s="7" t="s">
        <v>106</v>
      </c>
      <c r="F110" s="8">
        <v>0</v>
      </c>
      <c r="G110" s="9">
        <v>0</v>
      </c>
      <c r="H110" s="9">
        <v>30000</v>
      </c>
      <c r="I110" s="9">
        <v>6014.77</v>
      </c>
      <c r="J110" s="9">
        <v>231070</v>
      </c>
      <c r="K110" s="26">
        <v>0</v>
      </c>
      <c r="L110" s="78">
        <f t="shared" si="8"/>
        <v>23985.23</v>
      </c>
      <c r="M110" s="83"/>
    </row>
    <row r="111" spans="1:13" ht="18" customHeight="1" x14ac:dyDescent="0.2">
      <c r="B111" s="58" t="s">
        <v>98</v>
      </c>
      <c r="C111" s="6" t="s">
        <v>107</v>
      </c>
      <c r="D111" s="6">
        <v>226</v>
      </c>
      <c r="E111" s="7" t="s">
        <v>108</v>
      </c>
      <c r="F111" s="8">
        <v>0</v>
      </c>
      <c r="G111" s="9">
        <v>0</v>
      </c>
      <c r="H111" s="9">
        <v>130000</v>
      </c>
      <c r="I111" s="9">
        <v>47552.800000000003</v>
      </c>
      <c r="J111" s="9">
        <v>50000</v>
      </c>
      <c r="K111" s="26">
        <v>0</v>
      </c>
      <c r="L111" s="78">
        <f t="shared" si="8"/>
        <v>82447.199999999997</v>
      </c>
      <c r="M111" s="83"/>
    </row>
    <row r="112" spans="1:13" ht="18" customHeight="1" x14ac:dyDescent="0.2">
      <c r="L112" s="29"/>
      <c r="M112" s="83"/>
    </row>
    <row r="113" spans="1:13" ht="18" customHeight="1" x14ac:dyDescent="0.2">
      <c r="A113" s="5"/>
      <c r="L113" s="29"/>
      <c r="M113" s="83"/>
    </row>
    <row r="114" spans="1:13" ht="18" customHeight="1" x14ac:dyDescent="0.2">
      <c r="A114" s="5"/>
      <c r="B114" s="6" t="s">
        <v>109</v>
      </c>
      <c r="C114" s="6" t="s">
        <v>110</v>
      </c>
      <c r="D114" s="6">
        <v>344</v>
      </c>
      <c r="E114" s="7" t="s">
        <v>111</v>
      </c>
      <c r="F114" s="8">
        <v>0</v>
      </c>
      <c r="G114" s="9">
        <v>0</v>
      </c>
      <c r="H114" s="9">
        <v>10000</v>
      </c>
      <c r="I114" s="9"/>
      <c r="J114" s="9">
        <v>45000</v>
      </c>
      <c r="K114" s="26">
        <v>0</v>
      </c>
      <c r="L114" s="78">
        <f t="shared" ref="L114:L145" si="9">H114-I114</f>
        <v>10000</v>
      </c>
      <c r="M114" s="83"/>
    </row>
    <row r="115" spans="1:13" ht="18" customHeight="1" x14ac:dyDescent="0.2">
      <c r="A115" s="5"/>
      <c r="B115" s="58" t="s">
        <v>98</v>
      </c>
      <c r="C115" s="6" t="s">
        <v>112</v>
      </c>
      <c r="D115" s="6">
        <v>310</v>
      </c>
      <c r="E115" s="7" t="s">
        <v>113</v>
      </c>
      <c r="F115" s="8">
        <v>0</v>
      </c>
      <c r="G115" s="9">
        <v>0</v>
      </c>
      <c r="H115" s="9">
        <v>50000</v>
      </c>
      <c r="I115" s="9"/>
      <c r="J115" s="9">
        <v>60000</v>
      </c>
      <c r="K115" s="26">
        <v>0</v>
      </c>
      <c r="L115" s="78">
        <f t="shared" si="9"/>
        <v>50000</v>
      </c>
      <c r="M115" s="83"/>
    </row>
    <row r="116" spans="1:13" s="56" customFormat="1" ht="18" customHeight="1" x14ac:dyDescent="0.2">
      <c r="A116" s="5"/>
      <c r="B116" s="58" t="s">
        <v>98</v>
      </c>
      <c r="C116" s="6" t="s">
        <v>114</v>
      </c>
      <c r="D116" s="6">
        <v>346</v>
      </c>
      <c r="E116" s="7" t="s">
        <v>115</v>
      </c>
      <c r="F116" s="8">
        <v>0</v>
      </c>
      <c r="G116" s="9">
        <v>0</v>
      </c>
      <c r="H116" s="9">
        <v>30000</v>
      </c>
      <c r="I116" s="31">
        <v>27074</v>
      </c>
      <c r="J116" s="9">
        <v>18000</v>
      </c>
      <c r="K116" s="26">
        <v>0</v>
      </c>
      <c r="L116" s="78">
        <f t="shared" si="9"/>
        <v>2926</v>
      </c>
      <c r="M116" s="83"/>
    </row>
    <row r="117" spans="1:13" s="40" customFormat="1" ht="18" customHeight="1" x14ac:dyDescent="0.2">
      <c r="A117" s="5"/>
      <c r="B117" s="58" t="s">
        <v>98</v>
      </c>
      <c r="C117" s="6"/>
      <c r="D117" s="6">
        <v>349</v>
      </c>
      <c r="E117" s="7"/>
      <c r="F117" s="8"/>
      <c r="G117" s="9"/>
      <c r="H117" s="9">
        <v>150000</v>
      </c>
      <c r="I117" s="9">
        <v>21480</v>
      </c>
      <c r="J117" s="9"/>
      <c r="K117" s="26"/>
      <c r="L117" s="78">
        <f t="shared" si="9"/>
        <v>128520</v>
      </c>
      <c r="M117" s="83"/>
    </row>
    <row r="118" spans="1:13" s="14" customFormat="1" ht="18" customHeight="1" x14ac:dyDescent="0.2">
      <c r="A118" s="5"/>
      <c r="B118" s="58" t="s">
        <v>168</v>
      </c>
      <c r="C118" s="6"/>
      <c r="D118" s="6">
        <v>296</v>
      </c>
      <c r="E118" s="7"/>
      <c r="F118" s="8"/>
      <c r="G118" s="9"/>
      <c r="H118" s="9"/>
      <c r="I118" s="9"/>
      <c r="J118" s="9"/>
      <c r="K118" s="26"/>
      <c r="L118" s="78">
        <f>H118-I118</f>
        <v>0</v>
      </c>
      <c r="M118" s="83"/>
    </row>
    <row r="119" spans="1:13" s="94" customFormat="1" ht="18" customHeight="1" x14ac:dyDescent="0.2">
      <c r="A119" s="5"/>
      <c r="B119" s="58" t="s">
        <v>186</v>
      </c>
      <c r="C119" s="6"/>
      <c r="D119" s="6">
        <v>291</v>
      </c>
      <c r="E119" s="7"/>
      <c r="F119" s="8"/>
      <c r="G119" s="9"/>
      <c r="H119" s="9">
        <v>10400</v>
      </c>
      <c r="I119" s="9"/>
      <c r="J119" s="9"/>
      <c r="K119" s="26"/>
      <c r="L119" s="78">
        <f>H119-I119</f>
        <v>10400</v>
      </c>
      <c r="M119" s="83"/>
    </row>
    <row r="120" spans="1:13" ht="18" customHeight="1" x14ac:dyDescent="0.2">
      <c r="A120" s="5"/>
      <c r="B120" s="21" t="s">
        <v>150</v>
      </c>
      <c r="C120" s="6"/>
      <c r="D120" s="6"/>
      <c r="E120" s="7"/>
      <c r="F120" s="8"/>
      <c r="G120" s="9"/>
      <c r="H120" s="20">
        <f>H104+H105+H106+H107+H108+H109+H110+H111+H114+H115+H116+H117+H118+H119</f>
        <v>3391900</v>
      </c>
      <c r="I120" s="20">
        <f>I104+I105+I106+I107+I108+I109+I110+I111+I114+I115+I116+I117+I118+I119</f>
        <v>1003139.67</v>
      </c>
      <c r="J120" s="9"/>
      <c r="K120" s="26"/>
      <c r="L120" s="79">
        <f t="shared" ref="L120" si="10">H120-I120</f>
        <v>2388760.33</v>
      </c>
      <c r="M120" s="83"/>
    </row>
    <row r="121" spans="1:13" ht="18" customHeight="1" x14ac:dyDescent="0.2">
      <c r="A121" s="5"/>
      <c r="B121" s="6" t="s">
        <v>116</v>
      </c>
      <c r="C121" s="6" t="s">
        <v>117</v>
      </c>
      <c r="D121" s="6" t="s">
        <v>118</v>
      </c>
      <c r="E121" s="7" t="s">
        <v>119</v>
      </c>
      <c r="F121" s="8">
        <v>0</v>
      </c>
      <c r="G121" s="9">
        <v>0</v>
      </c>
      <c r="H121" s="9">
        <v>746204.52</v>
      </c>
      <c r="I121" s="31">
        <v>234614</v>
      </c>
      <c r="J121" s="9">
        <v>1290600</v>
      </c>
      <c r="K121" s="26">
        <v>0</v>
      </c>
      <c r="L121" s="78">
        <f t="shared" si="9"/>
        <v>511590.52</v>
      </c>
      <c r="M121" s="83"/>
    </row>
    <row r="122" spans="1:13" ht="18" customHeight="1" x14ac:dyDescent="0.2">
      <c r="A122" s="5"/>
      <c r="B122" s="58" t="s">
        <v>116</v>
      </c>
      <c r="C122" s="6" t="s">
        <v>121</v>
      </c>
      <c r="D122" s="6">
        <v>266</v>
      </c>
      <c r="E122" s="7" t="s">
        <v>122</v>
      </c>
      <c r="F122" s="8">
        <v>0</v>
      </c>
      <c r="G122" s="9">
        <v>0</v>
      </c>
      <c r="H122" s="9">
        <v>10000</v>
      </c>
      <c r="I122" s="9"/>
      <c r="J122" s="9">
        <v>28800</v>
      </c>
      <c r="K122" s="26">
        <v>0</v>
      </c>
      <c r="L122" s="78">
        <f t="shared" si="9"/>
        <v>10000</v>
      </c>
      <c r="M122" s="83"/>
    </row>
    <row r="123" spans="1:13" s="57" customFormat="1" ht="18" customHeight="1" x14ac:dyDescent="0.2">
      <c r="A123" s="5"/>
      <c r="B123" s="58" t="s">
        <v>123</v>
      </c>
      <c r="C123" s="6" t="s">
        <v>124</v>
      </c>
      <c r="D123" s="6" t="s">
        <v>125</v>
      </c>
      <c r="E123" s="7" t="s">
        <v>126</v>
      </c>
      <c r="F123" s="8">
        <v>0</v>
      </c>
      <c r="G123" s="9">
        <v>0</v>
      </c>
      <c r="H123" s="9">
        <v>227200</v>
      </c>
      <c r="I123" s="9">
        <v>54018.14</v>
      </c>
      <c r="J123" s="9">
        <v>389800</v>
      </c>
      <c r="K123" s="26">
        <v>0</v>
      </c>
      <c r="L123" s="78">
        <f t="shared" si="9"/>
        <v>173181.86</v>
      </c>
      <c r="M123" s="83"/>
    </row>
    <row r="124" spans="1:13" ht="18" customHeight="1" x14ac:dyDescent="0.2">
      <c r="A124" s="5"/>
      <c r="B124" s="58" t="s">
        <v>120</v>
      </c>
      <c r="C124" s="6"/>
      <c r="D124" s="6">
        <v>266</v>
      </c>
      <c r="E124" s="7"/>
      <c r="F124" s="8"/>
      <c r="G124" s="9"/>
      <c r="H124" s="9">
        <v>8700</v>
      </c>
      <c r="I124" s="9">
        <v>2880</v>
      </c>
      <c r="J124" s="9"/>
      <c r="K124" s="26"/>
      <c r="L124" s="78">
        <f t="shared" si="9"/>
        <v>5820</v>
      </c>
      <c r="M124" s="83"/>
    </row>
    <row r="125" spans="1:13" s="57" customFormat="1" ht="18" customHeight="1" x14ac:dyDescent="0.2">
      <c r="A125" s="5"/>
      <c r="B125" s="58" t="s">
        <v>130</v>
      </c>
      <c r="C125" s="6" t="s">
        <v>127</v>
      </c>
      <c r="D125" s="6" t="s">
        <v>128</v>
      </c>
      <c r="E125" s="7" t="s">
        <v>129</v>
      </c>
      <c r="F125" s="8">
        <v>0</v>
      </c>
      <c r="G125" s="9">
        <v>0</v>
      </c>
      <c r="H125" s="9">
        <v>40000</v>
      </c>
      <c r="I125" s="9">
        <v>11150</v>
      </c>
      <c r="J125" s="9">
        <v>75000</v>
      </c>
      <c r="K125" s="26">
        <v>0</v>
      </c>
      <c r="L125" s="78">
        <f t="shared" si="9"/>
        <v>28850</v>
      </c>
      <c r="M125" s="83"/>
    </row>
    <row r="126" spans="1:13" ht="18" customHeight="1" x14ac:dyDescent="0.2">
      <c r="A126" s="5"/>
      <c r="B126" s="58" t="s">
        <v>130</v>
      </c>
      <c r="C126" s="6"/>
      <c r="D126" s="6">
        <v>222</v>
      </c>
      <c r="E126" s="7"/>
      <c r="F126" s="8"/>
      <c r="G126" s="9"/>
      <c r="H126" s="9">
        <v>1000</v>
      </c>
      <c r="I126" s="9"/>
      <c r="J126" s="9"/>
      <c r="K126" s="26"/>
      <c r="L126" s="78">
        <f t="shared" si="9"/>
        <v>1000</v>
      </c>
      <c r="M126" s="83"/>
    </row>
    <row r="127" spans="1:13" ht="18" customHeight="1" x14ac:dyDescent="0.2">
      <c r="A127" s="5"/>
      <c r="B127" s="58" t="s">
        <v>183</v>
      </c>
      <c r="C127" s="6" t="s">
        <v>131</v>
      </c>
      <c r="D127" s="6" t="s">
        <v>132</v>
      </c>
      <c r="E127" s="7" t="s">
        <v>133</v>
      </c>
      <c r="F127" s="8">
        <v>0</v>
      </c>
      <c r="G127" s="9">
        <v>0</v>
      </c>
      <c r="H127" s="9"/>
      <c r="I127" s="9"/>
      <c r="J127" s="9">
        <v>20000</v>
      </c>
      <c r="K127" s="26">
        <v>0</v>
      </c>
      <c r="L127" s="78">
        <f t="shared" si="9"/>
        <v>0</v>
      </c>
      <c r="M127" s="83"/>
    </row>
    <row r="128" spans="1:13" ht="18" customHeight="1" x14ac:dyDescent="0.2">
      <c r="A128" s="5"/>
      <c r="B128" s="58" t="s">
        <v>134</v>
      </c>
      <c r="C128" s="6" t="s">
        <v>135</v>
      </c>
      <c r="D128" s="6" t="s">
        <v>136</v>
      </c>
      <c r="E128" s="7" t="s">
        <v>137</v>
      </c>
      <c r="F128" s="8">
        <v>0</v>
      </c>
      <c r="G128" s="9">
        <v>0</v>
      </c>
      <c r="H128" s="9"/>
      <c r="I128" s="9"/>
      <c r="J128" s="9">
        <v>30000</v>
      </c>
      <c r="K128" s="26">
        <v>0</v>
      </c>
      <c r="L128" s="78">
        <f t="shared" si="9"/>
        <v>0</v>
      </c>
      <c r="M128" s="83"/>
    </row>
    <row r="129" spans="1:13" s="34" customFormat="1" ht="18" customHeight="1" x14ac:dyDescent="0.2">
      <c r="A129" s="5"/>
      <c r="B129" s="58" t="s">
        <v>138</v>
      </c>
      <c r="C129" s="6" t="s">
        <v>139</v>
      </c>
      <c r="D129" s="6" t="s">
        <v>140</v>
      </c>
      <c r="E129" s="7" t="s">
        <v>141</v>
      </c>
      <c r="F129" s="8">
        <v>0</v>
      </c>
      <c r="G129" s="9">
        <v>0</v>
      </c>
      <c r="H129" s="9">
        <v>30000</v>
      </c>
      <c r="I129" s="9"/>
      <c r="J129" s="9">
        <v>45000</v>
      </c>
      <c r="K129" s="26">
        <v>0</v>
      </c>
      <c r="L129" s="78">
        <f t="shared" si="9"/>
        <v>30000</v>
      </c>
      <c r="M129" s="83"/>
    </row>
    <row r="130" spans="1:13" s="37" customFormat="1" ht="18" customHeight="1" x14ac:dyDescent="0.2">
      <c r="A130" s="5"/>
      <c r="B130" s="58" t="s">
        <v>130</v>
      </c>
      <c r="C130" s="6"/>
      <c r="D130" s="6">
        <v>310</v>
      </c>
      <c r="E130" s="7"/>
      <c r="F130" s="8"/>
      <c r="G130" s="9"/>
      <c r="H130" s="9">
        <v>20000</v>
      </c>
      <c r="I130" s="9"/>
      <c r="J130" s="9"/>
      <c r="K130" s="26"/>
      <c r="L130" s="78">
        <f t="shared" si="9"/>
        <v>20000</v>
      </c>
      <c r="M130" s="83"/>
    </row>
    <row r="131" spans="1:13" s="91" customFormat="1" ht="18" customHeight="1" x14ac:dyDescent="0.2">
      <c r="A131" s="5"/>
      <c r="B131" s="58" t="s">
        <v>130</v>
      </c>
      <c r="C131" s="6"/>
      <c r="D131" s="6">
        <v>344</v>
      </c>
      <c r="E131" s="7"/>
      <c r="F131" s="8"/>
      <c r="G131" s="9"/>
      <c r="H131" s="9">
        <v>10000</v>
      </c>
      <c r="I131" s="9"/>
      <c r="J131" s="9"/>
      <c r="K131" s="26"/>
      <c r="L131" s="78">
        <f t="shared" si="9"/>
        <v>10000</v>
      </c>
      <c r="M131" s="83"/>
    </row>
    <row r="132" spans="1:13" ht="18" customHeight="1" x14ac:dyDescent="0.2">
      <c r="A132" s="5"/>
      <c r="B132" s="58" t="s">
        <v>153</v>
      </c>
      <c r="C132" s="6"/>
      <c r="D132" s="6">
        <v>346</v>
      </c>
      <c r="E132" s="7"/>
      <c r="F132" s="8"/>
      <c r="G132" s="9"/>
      <c r="H132" s="9">
        <v>30000</v>
      </c>
      <c r="I132" s="9">
        <v>7900</v>
      </c>
      <c r="J132" s="9"/>
      <c r="K132" s="26"/>
      <c r="L132" s="78">
        <f t="shared" si="9"/>
        <v>22100</v>
      </c>
      <c r="M132" s="83"/>
    </row>
    <row r="133" spans="1:13" s="14" customFormat="1" ht="18" customHeight="1" x14ac:dyDescent="0.2">
      <c r="A133" s="5"/>
      <c r="B133" s="58" t="s">
        <v>142</v>
      </c>
      <c r="C133" s="6" t="s">
        <v>143</v>
      </c>
      <c r="D133" s="6">
        <v>349</v>
      </c>
      <c r="E133" s="7" t="s">
        <v>144</v>
      </c>
      <c r="F133" s="8">
        <v>0</v>
      </c>
      <c r="G133" s="9">
        <v>0</v>
      </c>
      <c r="H133" s="9">
        <v>20000</v>
      </c>
      <c r="I133" s="9"/>
      <c r="J133" s="9">
        <v>20000</v>
      </c>
      <c r="K133" s="26">
        <v>0</v>
      </c>
      <c r="L133" s="78">
        <f t="shared" si="9"/>
        <v>20000</v>
      </c>
      <c r="M133" s="83"/>
    </row>
    <row r="134" spans="1:13" s="76" customFormat="1" ht="18" customHeight="1" x14ac:dyDescent="0.2">
      <c r="A134" s="5"/>
      <c r="B134" s="21" t="s">
        <v>150</v>
      </c>
      <c r="C134" s="6"/>
      <c r="D134" s="6"/>
      <c r="E134" s="7"/>
      <c r="F134" s="8"/>
      <c r="G134" s="9"/>
      <c r="H134" s="20">
        <f>H121+H122+H123+H124+H125+H126+H127+H128+H129+H130+H131+H132+H133</f>
        <v>1143104.52</v>
      </c>
      <c r="I134" s="20">
        <f>I121+I122+I123+I124+I125+I126+I127+I128+I129+I130+I131+I132+I133</f>
        <v>310562.14</v>
      </c>
      <c r="J134" s="9"/>
      <c r="K134" s="26"/>
      <c r="L134" s="79">
        <f t="shared" ref="L134" si="11">H134-I134</f>
        <v>832542.38</v>
      </c>
      <c r="M134" s="83"/>
    </row>
    <row r="135" spans="1:13" s="76" customFormat="1" ht="18" customHeight="1" x14ac:dyDescent="0.2">
      <c r="A135" s="5"/>
      <c r="B135" s="6"/>
      <c r="C135" s="6"/>
      <c r="D135" s="6">
        <v>228</v>
      </c>
      <c r="E135" s="7"/>
      <c r="F135" s="8"/>
      <c r="G135" s="9"/>
      <c r="H135" s="9">
        <v>0</v>
      </c>
      <c r="I135" s="9"/>
      <c r="J135" s="9"/>
      <c r="K135" s="26"/>
      <c r="L135" s="78">
        <f t="shared" si="9"/>
        <v>0</v>
      </c>
      <c r="M135" s="86"/>
    </row>
    <row r="136" spans="1:13" s="76" customFormat="1" ht="18" customHeight="1" x14ac:dyDescent="0.2">
      <c r="A136" s="5"/>
      <c r="B136" s="58" t="s">
        <v>200</v>
      </c>
      <c r="C136" s="6"/>
      <c r="D136" s="6">
        <v>225</v>
      </c>
      <c r="E136" s="7"/>
      <c r="F136" s="8"/>
      <c r="G136" s="9"/>
      <c r="H136" s="9">
        <v>323230.26</v>
      </c>
      <c r="I136" s="9"/>
      <c r="J136" s="9"/>
      <c r="K136" s="26"/>
      <c r="L136" s="78">
        <f t="shared" si="9"/>
        <v>323230.26</v>
      </c>
      <c r="M136" s="86"/>
    </row>
    <row r="137" spans="1:13" s="76" customFormat="1" ht="18" customHeight="1" x14ac:dyDescent="0.2">
      <c r="A137" s="5"/>
      <c r="B137" s="58" t="s">
        <v>200</v>
      </c>
      <c r="C137" s="6"/>
      <c r="D137" s="6">
        <v>226</v>
      </c>
      <c r="E137" s="7"/>
      <c r="F137" s="8"/>
      <c r="G137" s="9"/>
      <c r="H137" s="9">
        <v>28596.240000000002</v>
      </c>
      <c r="I137" s="9"/>
      <c r="J137" s="9"/>
      <c r="K137" s="26"/>
      <c r="L137" s="78">
        <f t="shared" si="9"/>
        <v>28596.240000000002</v>
      </c>
      <c r="M137" s="86"/>
    </row>
    <row r="138" spans="1:13" s="75" customFormat="1" ht="18" customHeight="1" x14ac:dyDescent="0.2">
      <c r="A138" s="5"/>
      <c r="B138" s="6" t="s">
        <v>185</v>
      </c>
      <c r="C138" s="6"/>
      <c r="D138" s="6">
        <v>310</v>
      </c>
      <c r="E138" s="7"/>
      <c r="F138" s="8"/>
      <c r="G138" s="9"/>
      <c r="H138" s="9"/>
      <c r="I138" s="9"/>
      <c r="J138" s="9"/>
      <c r="K138" s="26"/>
      <c r="L138" s="78">
        <f t="shared" si="9"/>
        <v>0</v>
      </c>
      <c r="M138" s="86"/>
    </row>
    <row r="139" spans="1:13" s="75" customFormat="1" ht="18" customHeight="1" x14ac:dyDescent="0.2">
      <c r="A139" s="5"/>
      <c r="B139" s="6"/>
      <c r="C139" s="6"/>
      <c r="D139" s="6">
        <v>228</v>
      </c>
      <c r="E139" s="7"/>
      <c r="F139" s="8"/>
      <c r="G139" s="9"/>
      <c r="H139" s="9"/>
      <c r="I139" s="9"/>
      <c r="J139" s="9"/>
      <c r="K139" s="26"/>
      <c r="L139" s="78">
        <f t="shared" si="9"/>
        <v>0</v>
      </c>
      <c r="M139" s="86"/>
    </row>
    <row r="140" spans="1:13" s="75" customFormat="1" ht="18" customHeight="1" x14ac:dyDescent="0.2">
      <c r="A140" s="5"/>
      <c r="B140" s="6" t="s">
        <v>185</v>
      </c>
      <c r="C140" s="6"/>
      <c r="D140" s="6">
        <v>310</v>
      </c>
      <c r="E140" s="7"/>
      <c r="F140" s="8"/>
      <c r="G140" s="9"/>
      <c r="H140" s="9"/>
      <c r="I140" s="9"/>
      <c r="J140" s="9"/>
      <c r="K140" s="26"/>
      <c r="L140" s="78">
        <f t="shared" si="9"/>
        <v>0</v>
      </c>
      <c r="M140" s="86"/>
    </row>
    <row r="141" spans="1:13" ht="18" customHeight="1" x14ac:dyDescent="0.2">
      <c r="A141" s="5"/>
      <c r="B141" s="21" t="s">
        <v>150</v>
      </c>
      <c r="C141" s="6"/>
      <c r="D141" s="6"/>
      <c r="E141" s="7"/>
      <c r="F141" s="8"/>
      <c r="G141" s="9"/>
      <c r="H141" s="20">
        <f>H135+H136+H137+H138+H139+H140</f>
        <v>351826.5</v>
      </c>
      <c r="I141" s="20">
        <f>I135+I136+I137+I138+I139+I140</f>
        <v>0</v>
      </c>
      <c r="J141" s="9"/>
      <c r="K141" s="26"/>
      <c r="L141" s="79">
        <f>L135+L136+L137+L138+L139+L140</f>
        <v>351826.5</v>
      </c>
      <c r="M141" s="83"/>
    </row>
    <row r="142" spans="1:13" s="57" customFormat="1" ht="18" customHeight="1" x14ac:dyDescent="0.2">
      <c r="A142" s="5"/>
      <c r="B142" s="6" t="s">
        <v>145</v>
      </c>
      <c r="C142" s="6" t="s">
        <v>146</v>
      </c>
      <c r="D142" s="6">
        <v>264</v>
      </c>
      <c r="E142" s="7" t="s">
        <v>147</v>
      </c>
      <c r="F142" s="8">
        <v>0</v>
      </c>
      <c r="G142" s="9">
        <v>0</v>
      </c>
      <c r="H142" s="9">
        <v>1135030</v>
      </c>
      <c r="I142" s="9">
        <v>378068</v>
      </c>
      <c r="J142" s="9">
        <v>215000</v>
      </c>
      <c r="K142" s="26">
        <v>0</v>
      </c>
      <c r="L142" s="78">
        <f t="shared" si="9"/>
        <v>756962</v>
      </c>
      <c r="M142" s="83"/>
    </row>
    <row r="143" spans="1:13" s="14" customFormat="1" ht="18" customHeight="1" x14ac:dyDescent="0.2">
      <c r="A143" s="5"/>
      <c r="B143" s="58" t="s">
        <v>169</v>
      </c>
      <c r="C143" s="6"/>
      <c r="D143" s="6">
        <v>264</v>
      </c>
      <c r="E143" s="7"/>
      <c r="F143" s="8"/>
      <c r="G143" s="9"/>
      <c r="H143" s="9"/>
      <c r="I143" s="9"/>
      <c r="J143" s="9"/>
      <c r="K143" s="26"/>
      <c r="L143" s="78">
        <f t="shared" si="9"/>
        <v>0</v>
      </c>
      <c r="M143" s="83"/>
    </row>
    <row r="144" spans="1:13" s="32" customFormat="1" ht="18" customHeight="1" x14ac:dyDescent="0.2">
      <c r="A144" s="5"/>
      <c r="B144" s="21" t="s">
        <v>150</v>
      </c>
      <c r="C144" s="6"/>
      <c r="D144" s="6"/>
      <c r="E144" s="7"/>
      <c r="F144" s="8"/>
      <c r="G144" s="9"/>
      <c r="H144" s="20">
        <f>H142+H143</f>
        <v>1135030</v>
      </c>
      <c r="I144" s="20">
        <f>I142+I143</f>
        <v>378068</v>
      </c>
      <c r="J144" s="9"/>
      <c r="K144" s="26"/>
      <c r="L144" s="79">
        <f t="shared" ref="L144" si="12">H144-I144</f>
        <v>756962</v>
      </c>
      <c r="M144" s="83"/>
    </row>
    <row r="145" spans="1:13" s="14" customFormat="1" ht="18" customHeight="1" x14ac:dyDescent="0.2">
      <c r="A145" s="5"/>
      <c r="B145" s="58" t="s">
        <v>176</v>
      </c>
      <c r="C145" s="6"/>
      <c r="D145" s="6">
        <v>296</v>
      </c>
      <c r="E145" s="7"/>
      <c r="F145" s="8"/>
      <c r="G145" s="9"/>
      <c r="H145" s="9">
        <v>80000</v>
      </c>
      <c r="I145" s="9">
        <v>50000</v>
      </c>
      <c r="J145" s="9"/>
      <c r="K145" s="26"/>
      <c r="L145" s="78">
        <f t="shared" si="9"/>
        <v>30000</v>
      </c>
      <c r="M145" s="83"/>
    </row>
    <row r="146" spans="1:13" s="34" customFormat="1" ht="18" customHeight="1" x14ac:dyDescent="0.2">
      <c r="A146" s="5"/>
      <c r="B146" s="21" t="s">
        <v>150</v>
      </c>
      <c r="C146" s="6"/>
      <c r="D146" s="6"/>
      <c r="E146" s="7"/>
      <c r="F146" s="8"/>
      <c r="G146" s="9"/>
      <c r="H146" s="20">
        <f>H145</f>
        <v>80000</v>
      </c>
      <c r="I146" s="20">
        <f>I145</f>
        <v>50000</v>
      </c>
      <c r="J146" s="9"/>
      <c r="K146" s="26"/>
      <c r="L146" s="79">
        <f t="shared" ref="L146:L148" si="13">H146-I146</f>
        <v>30000</v>
      </c>
      <c r="M146" s="83"/>
    </row>
    <row r="147" spans="1:13" s="39" customFormat="1" ht="18" customHeight="1" x14ac:dyDescent="0.2">
      <c r="A147" s="5"/>
      <c r="B147" s="58" t="s">
        <v>170</v>
      </c>
      <c r="C147" s="6"/>
      <c r="D147" s="6">
        <v>226</v>
      </c>
      <c r="E147" s="7"/>
      <c r="F147" s="8"/>
      <c r="G147" s="9"/>
      <c r="H147" s="9"/>
      <c r="I147" s="9"/>
      <c r="J147" s="9"/>
      <c r="K147" s="26"/>
      <c r="L147" s="78">
        <f t="shared" si="13"/>
        <v>0</v>
      </c>
      <c r="M147" s="83"/>
    </row>
    <row r="148" spans="1:13" s="39" customFormat="1" ht="18" customHeight="1" x14ac:dyDescent="0.2">
      <c r="A148" s="5"/>
      <c r="B148" s="58" t="s">
        <v>171</v>
      </c>
      <c r="C148" s="6"/>
      <c r="D148" s="6">
        <v>349</v>
      </c>
      <c r="E148" s="7"/>
      <c r="F148" s="8"/>
      <c r="G148" s="9"/>
      <c r="H148" s="9">
        <v>2000</v>
      </c>
      <c r="I148" s="9"/>
      <c r="J148" s="9"/>
      <c r="K148" s="26"/>
      <c r="L148" s="78">
        <f t="shared" si="13"/>
        <v>2000</v>
      </c>
      <c r="M148" s="83"/>
    </row>
    <row r="149" spans="1:13" s="39" customFormat="1" ht="18" customHeight="1" x14ac:dyDescent="0.2">
      <c r="A149" s="5"/>
      <c r="B149" s="21" t="s">
        <v>150</v>
      </c>
      <c r="C149" s="6"/>
      <c r="D149" s="6"/>
      <c r="E149" s="7"/>
      <c r="F149" s="8"/>
      <c r="G149" s="9"/>
      <c r="H149" s="20">
        <f>H147+H148</f>
        <v>2000</v>
      </c>
      <c r="I149" s="20">
        <f>I147+I148</f>
        <v>0</v>
      </c>
      <c r="J149" s="9"/>
      <c r="K149" s="26"/>
      <c r="L149" s="79">
        <f t="shared" ref="L149:L151" si="14">H149-I149</f>
        <v>2000</v>
      </c>
      <c r="M149" s="83"/>
    </row>
    <row r="150" spans="1:13" ht="18" customHeight="1" x14ac:dyDescent="0.2">
      <c r="A150" s="5"/>
      <c r="B150" s="6" t="s">
        <v>154</v>
      </c>
      <c r="C150" s="6"/>
      <c r="D150" s="6">
        <v>251</v>
      </c>
      <c r="E150" s="7"/>
      <c r="F150" s="8"/>
      <c r="G150" s="9"/>
      <c r="H150" s="9"/>
      <c r="I150" s="9"/>
      <c r="J150" s="9"/>
      <c r="K150" s="26"/>
      <c r="L150" s="78">
        <f t="shared" si="14"/>
        <v>0</v>
      </c>
      <c r="M150" s="83"/>
    </row>
    <row r="151" spans="1:13" s="14" customFormat="1" ht="17.45" hidden="1" customHeight="1" x14ac:dyDescent="0.2">
      <c r="A151" s="15"/>
      <c r="B151" s="21" t="s">
        <v>150</v>
      </c>
      <c r="C151" s="6" t="s">
        <v>148</v>
      </c>
      <c r="D151" s="6"/>
      <c r="E151" s="7" t="s">
        <v>149</v>
      </c>
      <c r="F151" s="8">
        <v>0</v>
      </c>
      <c r="G151" s="9">
        <v>0</v>
      </c>
      <c r="H151" s="20">
        <f>H150</f>
        <v>0</v>
      </c>
      <c r="I151" s="20">
        <f>I150</f>
        <v>0</v>
      </c>
      <c r="J151" s="9">
        <v>40000</v>
      </c>
      <c r="K151" s="26">
        <v>0</v>
      </c>
      <c r="L151" s="79">
        <f t="shared" si="14"/>
        <v>0</v>
      </c>
      <c r="M151" s="83"/>
    </row>
    <row r="152" spans="1:13" s="51" customFormat="1" ht="17.45" customHeight="1" x14ac:dyDescent="0.2">
      <c r="A152" s="53"/>
      <c r="B152" s="22" t="s">
        <v>150</v>
      </c>
      <c r="C152" s="16"/>
      <c r="D152" s="16"/>
      <c r="E152" s="16"/>
      <c r="F152" s="17"/>
      <c r="G152" s="18"/>
      <c r="H152" s="20">
        <f>H151</f>
        <v>0</v>
      </c>
      <c r="I152" s="19"/>
      <c r="J152" s="18"/>
      <c r="K152" s="28"/>
      <c r="L152" s="79"/>
      <c r="M152" s="83"/>
    </row>
    <row r="153" spans="1:13" s="51" customFormat="1" ht="17.45" customHeight="1" x14ac:dyDescent="0.2">
      <c r="A153" s="53"/>
      <c r="B153" s="54" t="s">
        <v>175</v>
      </c>
      <c r="C153" s="54"/>
      <c r="D153" s="54">
        <v>251</v>
      </c>
      <c r="E153" s="16"/>
      <c r="F153" s="17"/>
      <c r="G153" s="18"/>
      <c r="H153" s="19">
        <v>141543</v>
      </c>
      <c r="I153" s="18">
        <v>141543</v>
      </c>
      <c r="J153" s="18"/>
      <c r="K153" s="28"/>
      <c r="L153" s="80">
        <f t="shared" ref="L153" si="15">H153-I153</f>
        <v>0</v>
      </c>
      <c r="M153" s="83"/>
    </row>
    <row r="154" spans="1:13" ht="18" customHeight="1" x14ac:dyDescent="0.2">
      <c r="A154" s="32"/>
      <c r="B154" s="55" t="s">
        <v>150</v>
      </c>
      <c r="C154" s="54"/>
      <c r="D154" s="54"/>
      <c r="E154" s="16"/>
      <c r="F154" s="17"/>
      <c r="G154" s="18"/>
      <c r="H154" s="52">
        <f>H32++H34+H36+H38+H44+H47+H53+H55+H57+H62+H67+H71+H76+H84+H92+H103+H120+H134+H141+H144+H146+H149+H151+H153</f>
        <v>31760351.809999999</v>
      </c>
      <c r="I154" s="52">
        <f>I32++I34+I36+I37+I44+I47+I53+I55+I57+I62+I67+I71+I76+I84+I92+I103+I120+I134+I141+I144+I146+I149+I151+I153</f>
        <v>5267338.8600000003</v>
      </c>
      <c r="J154" s="18"/>
      <c r="K154" s="28"/>
      <c r="L154" s="81">
        <f>H155-I154</f>
        <v>26493012.949999999</v>
      </c>
      <c r="M154" s="83"/>
    </row>
    <row r="155" spans="1:13" s="43" customFormat="1" ht="18" customHeight="1" x14ac:dyDescent="0.2">
      <c r="A155" s="27"/>
      <c r="B155"/>
      <c r="C155"/>
      <c r="D155"/>
      <c r="E155" s="10" t="s">
        <v>150</v>
      </c>
      <c r="F155" s="44">
        <v>0</v>
      </c>
      <c r="G155" s="19">
        <v>0</v>
      </c>
      <c r="H155" s="19">
        <f>H154</f>
        <v>31760351.809999999</v>
      </c>
      <c r="I155" s="19">
        <f>I154</f>
        <v>5267338.8600000003</v>
      </c>
      <c r="J155" s="19">
        <v>17414000</v>
      </c>
      <c r="K155" s="45">
        <v>0</v>
      </c>
      <c r="L155" s="82">
        <f>L154</f>
        <v>26493012.949999999</v>
      </c>
      <c r="M155" s="83"/>
    </row>
    <row r="156" spans="1:13" s="43" customFormat="1" ht="18" customHeight="1" x14ac:dyDescent="0.2">
      <c r="A156" s="27"/>
      <c r="B156" s="27"/>
      <c r="C156" s="27"/>
      <c r="D156" s="27">
        <v>211</v>
      </c>
      <c r="E156" s="46"/>
      <c r="F156" s="47"/>
      <c r="G156" s="47"/>
      <c r="H156" s="19">
        <f>H7+H39+H93+H104+H121</f>
        <v>8559200.5199999996</v>
      </c>
      <c r="I156" s="47">
        <f>I7+I39+I93+I104+I121</f>
        <v>2899809</v>
      </c>
      <c r="J156" s="47"/>
      <c r="K156" s="47"/>
      <c r="L156" s="79"/>
      <c r="M156" s="83"/>
    </row>
    <row r="157" spans="1:13" s="98" customFormat="1" ht="18" customHeight="1" x14ac:dyDescent="0.2">
      <c r="A157" s="27"/>
      <c r="B157" s="27"/>
      <c r="C157" s="27"/>
      <c r="D157" s="27">
        <v>212</v>
      </c>
      <c r="E157" s="46"/>
      <c r="F157" s="47"/>
      <c r="G157" s="47"/>
      <c r="H157" s="47">
        <f>SUM(H10)</f>
        <v>4000</v>
      </c>
      <c r="I157" s="47">
        <f>SUM(I10)</f>
        <v>3500</v>
      </c>
      <c r="J157" s="47"/>
      <c r="K157" s="47"/>
      <c r="L157" s="79"/>
      <c r="M157" s="83"/>
    </row>
    <row r="158" spans="1:13" s="43" customFormat="1" ht="18" customHeight="1" x14ac:dyDescent="0.2">
      <c r="A158" s="27"/>
      <c r="B158" s="27"/>
      <c r="C158" s="27"/>
      <c r="D158" s="27">
        <v>213</v>
      </c>
      <c r="E158" s="46"/>
      <c r="F158" s="47"/>
      <c r="G158" s="47"/>
      <c r="H158" s="47">
        <f>H8+H41+H94+H106+H123</f>
        <v>2572504</v>
      </c>
      <c r="I158" s="47">
        <f>I8+I41+I94+I106+I123</f>
        <v>615572.04</v>
      </c>
      <c r="J158" s="47"/>
      <c r="K158" s="47"/>
      <c r="L158" s="79"/>
      <c r="M158" s="83"/>
    </row>
    <row r="159" spans="1:13" s="43" customFormat="1" ht="18" customHeight="1" x14ac:dyDescent="0.2">
      <c r="A159" s="27"/>
      <c r="B159" s="27"/>
      <c r="C159" s="27"/>
      <c r="D159" s="27">
        <v>221</v>
      </c>
      <c r="E159" s="46"/>
      <c r="F159" s="47"/>
      <c r="G159" s="47"/>
      <c r="H159" s="47">
        <f>H13+H125</f>
        <v>190000</v>
      </c>
      <c r="I159" s="47">
        <f>I13+I125</f>
        <v>54063.63</v>
      </c>
      <c r="J159" s="47"/>
      <c r="K159" s="47"/>
      <c r="L159" s="79"/>
      <c r="M159" s="83"/>
    </row>
    <row r="160" spans="1:13" s="43" customFormat="1" ht="18" customHeight="1" x14ac:dyDescent="0.2">
      <c r="A160" s="27"/>
      <c r="B160" s="27"/>
      <c r="C160" s="27"/>
      <c r="D160" s="27">
        <v>222</v>
      </c>
      <c r="E160" s="46"/>
      <c r="F160" s="47"/>
      <c r="G160" s="47"/>
      <c r="H160" s="47">
        <f>H11+H108+H126</f>
        <v>62000</v>
      </c>
      <c r="I160" s="47">
        <f>I11+I108+I126</f>
        <v>28659</v>
      </c>
      <c r="J160" s="47"/>
      <c r="K160" s="47"/>
      <c r="L160" s="79"/>
      <c r="M160" s="83"/>
    </row>
    <row r="161" spans="1:13" s="43" customFormat="1" ht="18" customHeight="1" x14ac:dyDescent="0.2">
      <c r="A161" s="27"/>
      <c r="B161" s="62"/>
      <c r="C161" s="27"/>
      <c r="D161" s="27">
        <v>223</v>
      </c>
      <c r="E161" s="46"/>
      <c r="F161" s="47"/>
      <c r="G161" s="47"/>
      <c r="H161" s="47">
        <f>H14+H25+H72+H109+H127</f>
        <v>702000</v>
      </c>
      <c r="I161" s="47">
        <f>I14+I25+I72+I109+I127</f>
        <v>270413.19</v>
      </c>
      <c r="J161" s="47"/>
      <c r="K161" s="47"/>
      <c r="L161" s="79"/>
      <c r="M161" s="83"/>
    </row>
    <row r="162" spans="1:13" s="43" customFormat="1" ht="18" customHeight="1" x14ac:dyDescent="0.2">
      <c r="A162" s="27"/>
      <c r="B162" s="27"/>
      <c r="C162" s="27"/>
      <c r="D162" s="27">
        <v>225</v>
      </c>
      <c r="E162" s="46"/>
      <c r="F162" s="47"/>
      <c r="G162" s="47"/>
      <c r="H162" s="47">
        <f>H15+H59+H68+H77+H85+H95+H110+H128+H136</f>
        <v>13657444.560000001</v>
      </c>
      <c r="I162" s="47">
        <f>I15+I59+I68+I77+I85+I95+I110+I128+I136</f>
        <v>6014.77</v>
      </c>
      <c r="J162" s="47"/>
      <c r="K162" s="47"/>
      <c r="L162" s="79"/>
      <c r="M162" s="83"/>
    </row>
    <row r="163" spans="1:13" s="57" customFormat="1" ht="18" customHeight="1" x14ac:dyDescent="0.2">
      <c r="A163" s="27"/>
      <c r="B163" s="27"/>
      <c r="C163" s="27"/>
      <c r="D163" s="27">
        <v>226</v>
      </c>
      <c r="E163" s="46"/>
      <c r="F163" s="47"/>
      <c r="G163" s="47"/>
      <c r="H163" s="47">
        <f>H12+H16+H60+H65+H66+H69+H70+H73+H78+H86+H96+H111+H129+H137+H147</f>
        <v>1627359.73</v>
      </c>
      <c r="I163" s="47">
        <f>I12+I16+I60+I65+I66+I69+I70+I73+I78+I86+I96+I111+I129+I137+I147</f>
        <v>323376.44</v>
      </c>
      <c r="J163" s="47"/>
      <c r="K163" s="47"/>
      <c r="L163" s="79"/>
      <c r="M163" s="83"/>
    </row>
    <row r="164" spans="1:13" s="75" customFormat="1" ht="18" customHeight="1" x14ac:dyDescent="0.2">
      <c r="A164" s="27"/>
      <c r="B164" s="27"/>
      <c r="C164" s="27"/>
      <c r="D164" s="27">
        <v>227</v>
      </c>
      <c r="E164" s="46"/>
      <c r="F164" s="47"/>
      <c r="G164" s="47"/>
      <c r="H164" s="47">
        <f>H17+H87+H98</f>
        <v>48100</v>
      </c>
      <c r="I164" s="47">
        <f>I17+I87+I98</f>
        <v>26100</v>
      </c>
      <c r="J164" s="47"/>
      <c r="K164" s="47"/>
      <c r="L164" s="79"/>
      <c r="M164" s="83"/>
    </row>
    <row r="165" spans="1:13" s="43" customFormat="1" ht="18" customHeight="1" x14ac:dyDescent="0.2">
      <c r="A165" s="27"/>
      <c r="B165" s="27"/>
      <c r="C165" s="27"/>
      <c r="D165" s="27">
        <v>228</v>
      </c>
      <c r="E165" s="46"/>
      <c r="F165" s="47"/>
      <c r="G165" s="47"/>
      <c r="H165" s="47">
        <f>H135+H139</f>
        <v>0</v>
      </c>
      <c r="I165" s="47">
        <f>I135+I139</f>
        <v>0</v>
      </c>
      <c r="J165" s="47"/>
      <c r="K165" s="47"/>
      <c r="L165" s="79"/>
      <c r="M165" s="83"/>
    </row>
    <row r="166" spans="1:13" s="43" customFormat="1" ht="18" customHeight="1" x14ac:dyDescent="0.2">
      <c r="A166" s="27"/>
      <c r="B166" s="27"/>
      <c r="C166" s="27"/>
      <c r="D166" s="27">
        <v>262</v>
      </c>
      <c r="E166" s="46"/>
      <c r="F166" s="47"/>
      <c r="G166" s="47"/>
      <c r="H166" s="47">
        <v>0</v>
      </c>
      <c r="I166" s="47">
        <v>0</v>
      </c>
      <c r="J166" s="47"/>
      <c r="K166" s="47"/>
      <c r="L166" s="79"/>
      <c r="M166" s="83"/>
    </row>
    <row r="167" spans="1:13" s="43" customFormat="1" ht="18" customHeight="1" x14ac:dyDescent="0.2">
      <c r="A167" s="27"/>
      <c r="B167" s="27"/>
      <c r="C167" s="27"/>
      <c r="D167" s="27">
        <v>264</v>
      </c>
      <c r="E167" s="46"/>
      <c r="F167" s="47"/>
      <c r="G167" s="47"/>
      <c r="H167" s="47">
        <f>H142+H143</f>
        <v>1135030</v>
      </c>
      <c r="I167" s="47">
        <f>I142+I143</f>
        <v>378068</v>
      </c>
      <c r="J167" s="47"/>
      <c r="K167" s="47"/>
      <c r="L167" s="79"/>
      <c r="M167" s="83"/>
    </row>
    <row r="168" spans="1:13" s="43" customFormat="1" ht="18" customHeight="1" x14ac:dyDescent="0.2">
      <c r="A168" s="27"/>
      <c r="B168" s="27"/>
      <c r="C168" s="27"/>
      <c r="D168" s="27">
        <v>266</v>
      </c>
      <c r="E168" s="46"/>
      <c r="F168" s="47"/>
      <c r="G168" s="47"/>
      <c r="H168" s="47">
        <f>H9+H40+H97+H105+H107+H122+H124</f>
        <v>87100</v>
      </c>
      <c r="I168" s="47">
        <f>I9+I40+I97+I105+I107+I122+I124</f>
        <v>14927.79</v>
      </c>
      <c r="J168" s="47"/>
      <c r="K168" s="47"/>
      <c r="L168" s="79"/>
      <c r="M168" s="83"/>
    </row>
    <row r="169" spans="1:13" s="43" customFormat="1" ht="18" customHeight="1" x14ac:dyDescent="0.2">
      <c r="A169" s="27"/>
      <c r="B169" s="27"/>
      <c r="C169" s="27"/>
      <c r="D169" s="27">
        <v>291</v>
      </c>
      <c r="E169" s="46"/>
      <c r="F169" s="47"/>
      <c r="G169" s="47"/>
      <c r="H169" s="61">
        <f>H26+H27+H29+H119</f>
        <v>25400</v>
      </c>
      <c r="I169" s="47">
        <f>I26+I27+I29+I119</f>
        <v>2729</v>
      </c>
      <c r="J169" s="47"/>
      <c r="K169" s="47"/>
      <c r="L169" s="79"/>
      <c r="M169" s="83"/>
    </row>
    <row r="170" spans="1:13" s="43" customFormat="1" ht="18" customHeight="1" x14ac:dyDescent="0.2">
      <c r="A170" s="27"/>
      <c r="B170" s="27"/>
      <c r="C170" s="27"/>
      <c r="D170" s="27">
        <v>292</v>
      </c>
      <c r="E170" s="46"/>
      <c r="F170" s="47"/>
      <c r="G170" s="47"/>
      <c r="H170" s="47">
        <f>H28</f>
        <v>5000</v>
      </c>
      <c r="I170" s="47">
        <f>I28</f>
        <v>500</v>
      </c>
      <c r="J170" s="47"/>
      <c r="K170" s="47"/>
      <c r="L170" s="79"/>
      <c r="M170" s="83"/>
    </row>
    <row r="171" spans="1:13" s="87" customFormat="1" ht="18" customHeight="1" x14ac:dyDescent="0.2">
      <c r="A171" s="27"/>
      <c r="B171" s="27"/>
      <c r="C171" s="27"/>
      <c r="D171" s="27">
        <v>293</v>
      </c>
      <c r="E171" s="46"/>
      <c r="F171" s="47"/>
      <c r="G171" s="47"/>
      <c r="H171" s="47">
        <f>H30</f>
        <v>0</v>
      </c>
      <c r="I171" s="47">
        <f>I30</f>
        <v>0</v>
      </c>
      <c r="J171" s="47"/>
      <c r="K171" s="47"/>
      <c r="L171" s="79"/>
      <c r="M171" s="83"/>
    </row>
    <row r="172" spans="1:13" s="73" customFormat="1" ht="18" customHeight="1" x14ac:dyDescent="0.2">
      <c r="A172" s="27"/>
      <c r="B172" s="27"/>
      <c r="C172" s="27"/>
      <c r="D172" s="27">
        <v>296</v>
      </c>
      <c r="E172" s="46"/>
      <c r="F172" s="47"/>
      <c r="G172" s="47"/>
      <c r="H172" s="47">
        <f>H51+H118+H145</f>
        <v>80000</v>
      </c>
      <c r="I172" s="47">
        <f>I35+I51+I118+I145</f>
        <v>50000</v>
      </c>
      <c r="J172" s="47"/>
      <c r="K172" s="47"/>
      <c r="L172" s="79"/>
      <c r="M172" s="83"/>
    </row>
    <row r="173" spans="1:13" s="50" customFormat="1" ht="18" customHeight="1" x14ac:dyDescent="0.2">
      <c r="A173" s="27"/>
      <c r="B173" s="27"/>
      <c r="C173" s="27"/>
      <c r="D173" s="27">
        <v>297</v>
      </c>
      <c r="E173" s="46"/>
      <c r="F173" s="47"/>
      <c r="G173" s="47"/>
      <c r="H173" s="47">
        <f>H37+H31+H33+H52</f>
        <v>731070</v>
      </c>
      <c r="I173" s="47">
        <f>I31+I33+I37+I52</f>
        <v>62970</v>
      </c>
      <c r="J173" s="47"/>
      <c r="K173" s="47"/>
      <c r="L173" s="79"/>
      <c r="M173" s="83"/>
    </row>
    <row r="174" spans="1:13" s="95" customFormat="1" ht="18" customHeight="1" x14ac:dyDescent="0.2">
      <c r="A174" s="27"/>
      <c r="B174" s="27"/>
      <c r="C174" s="27"/>
      <c r="D174" s="27">
        <v>298</v>
      </c>
      <c r="E174" s="46"/>
      <c r="F174" s="47"/>
      <c r="G174" s="47"/>
      <c r="H174" s="47">
        <f>H45+H46</f>
        <v>0</v>
      </c>
      <c r="I174" s="47">
        <f>I45+I46</f>
        <v>0</v>
      </c>
      <c r="J174" s="47"/>
      <c r="K174" s="47"/>
      <c r="L174" s="79"/>
      <c r="M174" s="83"/>
    </row>
    <row r="175" spans="1:13" s="50" customFormat="1" ht="18" customHeight="1" x14ac:dyDescent="0.2">
      <c r="A175" s="27"/>
      <c r="B175" s="27"/>
      <c r="C175" s="27"/>
      <c r="D175" s="27">
        <v>310</v>
      </c>
      <c r="E175" s="46"/>
      <c r="F175" s="47"/>
      <c r="G175" s="47"/>
      <c r="H175" s="47">
        <f>H18+H42+H75+H88+H99+H115+H130+H138+H140</f>
        <v>160000</v>
      </c>
      <c r="I175" s="47">
        <f>I18+I42+I75+I88+I99+I115+I130+I138+I140</f>
        <v>0</v>
      </c>
      <c r="J175" s="47"/>
      <c r="K175" s="47"/>
      <c r="L175" s="79"/>
      <c r="M175" s="83"/>
    </row>
    <row r="176" spans="1:13" ht="18" customHeight="1" x14ac:dyDescent="0.2">
      <c r="A176" s="27"/>
      <c r="B176" s="27"/>
      <c r="C176" s="27"/>
      <c r="D176" s="27">
        <v>343</v>
      </c>
      <c r="E176" s="46"/>
      <c r="F176" s="47"/>
      <c r="G176" s="47"/>
      <c r="H176" s="47">
        <f>H21+H79+H89+H100</f>
        <v>1100700</v>
      </c>
      <c r="I176" s="47">
        <f>I21+I79+I89+I100</f>
        <v>278750</v>
      </c>
      <c r="J176" s="47"/>
      <c r="K176" s="47"/>
      <c r="L176" s="79"/>
      <c r="M176" s="83"/>
    </row>
    <row r="177" spans="1:13" s="43" customFormat="1" ht="18" customHeight="1" x14ac:dyDescent="0.2">
      <c r="A177" s="27"/>
      <c r="B177" s="27"/>
      <c r="C177" s="27"/>
      <c r="D177" s="27">
        <v>344</v>
      </c>
      <c r="E177" s="27"/>
      <c r="F177" s="27"/>
      <c r="G177" s="27"/>
      <c r="H177" s="47">
        <f>H22+H80+H90+H101+H114+H131</f>
        <v>338000</v>
      </c>
      <c r="I177" s="48">
        <f>I22+I80+I90+I101+I114+I131</f>
        <v>4850</v>
      </c>
      <c r="J177" s="27"/>
      <c r="K177" s="27"/>
      <c r="L177" s="77"/>
      <c r="M177" s="83"/>
    </row>
    <row r="178" spans="1:13" s="43" customFormat="1" ht="18" customHeight="1" x14ac:dyDescent="0.2">
      <c r="A178" s="27"/>
      <c r="B178" s="27"/>
      <c r="C178" s="27"/>
      <c r="D178" s="27">
        <v>346</v>
      </c>
      <c r="E178" s="27"/>
      <c r="F178" s="27"/>
      <c r="G178" s="27"/>
      <c r="H178" s="48">
        <f>H23+H43+H49+H54+H56+H61+H63+H64+H74+H81+H91+H102+H116+H132</f>
        <v>306900</v>
      </c>
      <c r="I178" s="48">
        <f>I23+I43+I49+I54+I56+I61+I63+I64+I74+I81+I91+I102+I116+I132</f>
        <v>84013</v>
      </c>
      <c r="J178" s="27"/>
      <c r="K178" s="27"/>
      <c r="L178" s="77"/>
      <c r="M178" s="83"/>
    </row>
    <row r="179" spans="1:13" s="57" customFormat="1" ht="18" customHeight="1" x14ac:dyDescent="0.2">
      <c r="A179" s="27"/>
      <c r="B179" s="27"/>
      <c r="C179" s="27"/>
      <c r="D179" s="27">
        <v>349</v>
      </c>
      <c r="E179" s="27"/>
      <c r="F179" s="27"/>
      <c r="G179" s="27"/>
      <c r="H179" s="48">
        <f>H24+H48+H50+H58+H117+H133+H148</f>
        <v>197000</v>
      </c>
      <c r="I179" s="48">
        <f>I24+I48+I50+I58+I117+I133+I148</f>
        <v>21480</v>
      </c>
      <c r="J179" s="27"/>
      <c r="K179" s="27"/>
      <c r="L179" s="77"/>
      <c r="M179" s="83"/>
    </row>
    <row r="180" spans="1:13" s="57" customFormat="1" ht="18" customHeight="1" x14ac:dyDescent="0.2">
      <c r="A180" s="27"/>
      <c r="B180" s="27"/>
      <c r="C180" s="27"/>
      <c r="D180" s="27">
        <v>246</v>
      </c>
      <c r="E180" s="27"/>
      <c r="F180" s="27"/>
      <c r="G180" s="27"/>
      <c r="H180" s="48"/>
      <c r="I180" s="48">
        <v>0</v>
      </c>
      <c r="J180" s="27"/>
      <c r="K180" s="27"/>
      <c r="L180" s="77"/>
      <c r="M180" s="83"/>
    </row>
    <row r="181" spans="1:13" s="65" customFormat="1" ht="18" customHeight="1" x14ac:dyDescent="0.2">
      <c r="A181" s="27"/>
      <c r="B181" s="27"/>
      <c r="C181" s="27"/>
      <c r="D181" s="27">
        <v>251</v>
      </c>
      <c r="E181" s="27"/>
      <c r="F181" s="27"/>
      <c r="G181" s="27"/>
      <c r="H181" s="48">
        <f>H150+H153</f>
        <v>141543</v>
      </c>
      <c r="I181" s="64">
        <f>I150+I153</f>
        <v>141543</v>
      </c>
      <c r="J181" s="27"/>
      <c r="K181" s="27"/>
      <c r="L181" s="77"/>
      <c r="M181" s="83"/>
    </row>
    <row r="182" spans="1:13" s="43" customFormat="1" ht="18" customHeight="1" x14ac:dyDescent="0.2">
      <c r="A182" s="27"/>
      <c r="B182" s="27"/>
      <c r="C182" s="27"/>
      <c r="D182" s="27" t="s">
        <v>173</v>
      </c>
      <c r="E182" s="27"/>
      <c r="F182" s="27"/>
      <c r="G182" s="27"/>
      <c r="H182" s="48">
        <f>H35</f>
        <v>30000</v>
      </c>
      <c r="I182" s="64"/>
      <c r="J182" s="27"/>
      <c r="K182" s="27"/>
      <c r="L182" s="77"/>
      <c r="M182" s="84"/>
    </row>
    <row r="183" spans="1:13" ht="18" customHeight="1" x14ac:dyDescent="0.2">
      <c r="A183" s="32"/>
      <c r="B183" s="27"/>
      <c r="C183" s="27"/>
      <c r="D183" s="27"/>
      <c r="E183" s="27"/>
      <c r="F183" s="27"/>
      <c r="G183" s="27"/>
      <c r="H183" s="48">
        <f>H156+H157+H158+H159+H160+H161+H162+H163+H164+H165+H166+H167+H168+H169+H170+H171+H172+H173+H174+H175+H176+H177+H178+H179+H180+H181+H182</f>
        <v>31760351.809999999</v>
      </c>
      <c r="I183" s="48">
        <f>I156+I157+I158+I159+I160+I161+I162+I163+I164+I165+I166+I167+I168+I169+I170+I171+I172+I173+I174+I175+I176+I177+I178+I179+I180+I181</f>
        <v>5267338.8600000003</v>
      </c>
      <c r="J183" s="27"/>
      <c r="K183" s="27"/>
      <c r="L183" s="77"/>
    </row>
    <row r="184" spans="1:13" ht="18" customHeight="1" x14ac:dyDescent="0.2">
      <c r="A184" s="32"/>
      <c r="B184" s="11"/>
      <c r="C184" s="12"/>
      <c r="D184" s="89"/>
      <c r="E184" s="89"/>
      <c r="F184" s="90"/>
      <c r="G184" s="90"/>
      <c r="H184" s="48"/>
    </row>
  </sheetData>
  <mergeCells count="6">
    <mergeCell ref="J5:K5"/>
    <mergeCell ref="C1:E1"/>
    <mergeCell ref="C2:I2"/>
    <mergeCell ref="B5:D5"/>
    <mergeCell ref="F5:G5"/>
    <mergeCell ref="H5:I5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Страницы  с 1 по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 Tornado</dc:creator>
  <cp:lastModifiedBy>Admin</cp:lastModifiedBy>
  <cp:lastPrinted>2025-05-05T12:46:17Z</cp:lastPrinted>
  <dcterms:created xsi:type="dcterms:W3CDTF">2016-04-05T09:18:29Z</dcterms:created>
  <dcterms:modified xsi:type="dcterms:W3CDTF">2025-06-30T17:23:32Z</dcterms:modified>
</cp:coreProperties>
</file>